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ocskrb-my.sharepoint.com/personal/ivanzrilic_socskrb_hr/Documents/Financijski izvještaji/2026/Izvještaji o izvršenju proračuna 2026/Izvještaj o izvršenju proračuna 01.-06.2026/"/>
    </mc:Choice>
  </mc:AlternateContent>
  <xr:revisionPtr revIDLastSave="146" documentId="13_ncr:1_{4FA12435-F3C7-45CA-94F3-B6FA8FAF92C8}" xr6:coauthVersionLast="47" xr6:coauthVersionMax="47" xr10:uidLastSave="{D806941B-2368-4D61-94A0-33871C163E33}"/>
  <bookViews>
    <workbookView xWindow="2868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1" i="1" l="1"/>
  <c r="J91" i="1"/>
  <c r="I88" i="1"/>
  <c r="I87" i="1" s="1"/>
  <c r="H88" i="1"/>
  <c r="G88" i="1"/>
  <c r="G87" i="1" s="1"/>
  <c r="F88" i="1"/>
  <c r="J88" i="1" s="1"/>
  <c r="H23" i="1"/>
  <c r="K23" i="1" s="1"/>
  <c r="H101" i="1"/>
  <c r="H99" i="1"/>
  <c r="H98" i="1"/>
  <c r="H95" i="1"/>
  <c r="K95" i="1" s="1"/>
  <c r="H90" i="1"/>
  <c r="K90" i="1" s="1"/>
  <c r="H89" i="1"/>
  <c r="K89" i="1" s="1"/>
  <c r="H86" i="1"/>
  <c r="K86" i="1" s="1"/>
  <c r="H83" i="1"/>
  <c r="K83" i="1" s="1"/>
  <c r="H82" i="1"/>
  <c r="K82" i="1" s="1"/>
  <c r="H81" i="1"/>
  <c r="H78" i="1"/>
  <c r="K78" i="1" s="1"/>
  <c r="H77" i="1"/>
  <c r="H76" i="1"/>
  <c r="K76" i="1" s="1"/>
  <c r="H75" i="1"/>
  <c r="K75" i="1" s="1"/>
  <c r="H74" i="1"/>
  <c r="K74" i="1" s="1"/>
  <c r="H72" i="1"/>
  <c r="K72" i="1" s="1"/>
  <c r="H71" i="1"/>
  <c r="K71" i="1" s="1"/>
  <c r="H70" i="1"/>
  <c r="K70" i="1" s="1"/>
  <c r="H69" i="1"/>
  <c r="K69" i="1" s="1"/>
  <c r="H68" i="1"/>
  <c r="K68" i="1" s="1"/>
  <c r="H67" i="1"/>
  <c r="K67" i="1" s="1"/>
  <c r="H66" i="1"/>
  <c r="K66" i="1" s="1"/>
  <c r="H65" i="1"/>
  <c r="K65" i="1" s="1"/>
  <c r="H64" i="1"/>
  <c r="K64" i="1" s="1"/>
  <c r="H62" i="1"/>
  <c r="H61" i="1"/>
  <c r="H60" i="1"/>
  <c r="H59" i="1"/>
  <c r="H58" i="1"/>
  <c r="K58" i="1" s="1"/>
  <c r="H57" i="1"/>
  <c r="H56" i="1" s="1"/>
  <c r="H55" i="1"/>
  <c r="K55" i="1" s="1"/>
  <c r="H54" i="1"/>
  <c r="H53" i="1"/>
  <c r="K53" i="1" s="1"/>
  <c r="H52" i="1"/>
  <c r="K52" i="1" s="1"/>
  <c r="H49" i="1"/>
  <c r="K49" i="1" s="1"/>
  <c r="H47" i="1"/>
  <c r="K47" i="1" s="1"/>
  <c r="H45" i="1"/>
  <c r="H44" i="1"/>
  <c r="K44" i="1" s="1"/>
  <c r="H43" i="1"/>
  <c r="H33" i="1"/>
  <c r="H30" i="1"/>
  <c r="H29" i="1"/>
  <c r="H28" i="1" s="1"/>
  <c r="H27" i="1" s="1"/>
  <c r="H26" i="1"/>
  <c r="H25" i="1"/>
  <c r="K25" i="1" s="1"/>
  <c r="H22" i="1"/>
  <c r="K22" i="1" s="1"/>
  <c r="H19" i="1"/>
  <c r="H18" i="1" s="1"/>
  <c r="H17" i="1" s="1"/>
  <c r="H16" i="1"/>
  <c r="H15" i="1"/>
  <c r="K15" i="1" s="1"/>
  <c r="H13" i="1"/>
  <c r="H12" i="1" s="1"/>
  <c r="J90" i="1"/>
  <c r="J89" i="1"/>
  <c r="K99" i="1"/>
  <c r="J99" i="1"/>
  <c r="J55" i="1"/>
  <c r="K101" i="1"/>
  <c r="J101" i="1"/>
  <c r="K98" i="1"/>
  <c r="J98" i="1"/>
  <c r="J95" i="1"/>
  <c r="J86" i="1"/>
  <c r="J83" i="1"/>
  <c r="J82" i="1"/>
  <c r="J81" i="1"/>
  <c r="J78" i="1"/>
  <c r="J77" i="1"/>
  <c r="J76" i="1"/>
  <c r="J75" i="1"/>
  <c r="J74" i="1"/>
  <c r="J72" i="1"/>
  <c r="J71" i="1"/>
  <c r="J70" i="1"/>
  <c r="J69" i="1"/>
  <c r="J68" i="1"/>
  <c r="J67" i="1"/>
  <c r="J66" i="1"/>
  <c r="J65" i="1"/>
  <c r="J64" i="1"/>
  <c r="K62" i="1"/>
  <c r="J62" i="1"/>
  <c r="K61" i="1"/>
  <c r="J61" i="1"/>
  <c r="K60" i="1"/>
  <c r="J60" i="1"/>
  <c r="K59" i="1"/>
  <c r="J59" i="1"/>
  <c r="J58" i="1"/>
  <c r="J57" i="1"/>
  <c r="J54" i="1"/>
  <c r="J53" i="1"/>
  <c r="J52" i="1"/>
  <c r="J49" i="1"/>
  <c r="J47" i="1"/>
  <c r="K45" i="1"/>
  <c r="J45" i="1"/>
  <c r="J44" i="1"/>
  <c r="K43" i="1"/>
  <c r="J43" i="1"/>
  <c r="J100" i="1"/>
  <c r="J93" i="1"/>
  <c r="J46" i="1"/>
  <c r="I100" i="1"/>
  <c r="H100" i="1"/>
  <c r="K100" i="1" s="1"/>
  <c r="G100" i="1"/>
  <c r="F100" i="1"/>
  <c r="I97" i="1"/>
  <c r="H97" i="1"/>
  <c r="G97" i="1"/>
  <c r="I96" i="1"/>
  <c r="J96" i="1" s="1"/>
  <c r="F97" i="1"/>
  <c r="F96" i="1" s="1"/>
  <c r="I94" i="1"/>
  <c r="I93" i="1" s="1"/>
  <c r="H94" i="1"/>
  <c r="K94" i="1" s="1"/>
  <c r="G94" i="1"/>
  <c r="G93" i="1" s="1"/>
  <c r="F94" i="1"/>
  <c r="F93" i="1"/>
  <c r="I85" i="1"/>
  <c r="I84" i="1" s="1"/>
  <c r="H85" i="1"/>
  <c r="H84" i="1" s="1"/>
  <c r="G85" i="1"/>
  <c r="G84" i="1" s="1"/>
  <c r="F85" i="1"/>
  <c r="F84" i="1" s="1"/>
  <c r="I80" i="1"/>
  <c r="G80" i="1"/>
  <c r="G79" i="1" s="1"/>
  <c r="F80" i="1"/>
  <c r="F79" i="1" s="1"/>
  <c r="I79" i="1"/>
  <c r="I73" i="1"/>
  <c r="G73" i="1"/>
  <c r="F73" i="1"/>
  <c r="I63" i="1"/>
  <c r="G63" i="1"/>
  <c r="F63" i="1"/>
  <c r="I56" i="1"/>
  <c r="G56" i="1"/>
  <c r="F56" i="1"/>
  <c r="I51" i="1"/>
  <c r="G51" i="1"/>
  <c r="F51" i="1"/>
  <c r="I48" i="1"/>
  <c r="G48" i="1"/>
  <c r="F48" i="1"/>
  <c r="I46" i="1"/>
  <c r="G46" i="1"/>
  <c r="F46" i="1"/>
  <c r="I42" i="1"/>
  <c r="H42" i="1"/>
  <c r="G42" i="1"/>
  <c r="F42" i="1"/>
  <c r="I32" i="1"/>
  <c r="H32" i="1"/>
  <c r="H31" i="1" s="1"/>
  <c r="G32" i="1"/>
  <c r="G31" i="1" s="1"/>
  <c r="F32" i="1"/>
  <c r="J32" i="1" s="1"/>
  <c r="I31" i="1"/>
  <c r="F31" i="1"/>
  <c r="I28" i="1"/>
  <c r="G28" i="1"/>
  <c r="G27" i="1" s="1"/>
  <c r="F28" i="1"/>
  <c r="I24" i="1"/>
  <c r="G24" i="1"/>
  <c r="F24" i="1"/>
  <c r="J24" i="1" s="1"/>
  <c r="I14" i="1"/>
  <c r="G14" i="1"/>
  <c r="I21" i="1"/>
  <c r="G21" i="1"/>
  <c r="F21" i="1"/>
  <c r="I18" i="1"/>
  <c r="I17" i="1" s="1"/>
  <c r="G18" i="1"/>
  <c r="G17" i="1" s="1"/>
  <c r="F18" i="1"/>
  <c r="F17" i="1" s="1"/>
  <c r="F14" i="1"/>
  <c r="G12" i="1"/>
  <c r="F12" i="1"/>
  <c r="K33" i="1"/>
  <c r="J33" i="1"/>
  <c r="K30" i="1"/>
  <c r="J30" i="1"/>
  <c r="J29" i="1"/>
  <c r="K26" i="1"/>
  <c r="J26" i="1"/>
  <c r="J25" i="1"/>
  <c r="J23" i="1"/>
  <c r="J22" i="1"/>
  <c r="J19" i="1"/>
  <c r="J16" i="1"/>
  <c r="J15" i="1"/>
  <c r="J13" i="1"/>
  <c r="J12" i="1"/>
  <c r="K97" i="1" l="1"/>
  <c r="K84" i="1"/>
  <c r="J84" i="1"/>
  <c r="J85" i="1"/>
  <c r="J94" i="1"/>
  <c r="G11" i="1"/>
  <c r="H24" i="1"/>
  <c r="H51" i="1"/>
  <c r="K51" i="1" s="1"/>
  <c r="H87" i="1"/>
  <c r="K87" i="1" s="1"/>
  <c r="F11" i="1"/>
  <c r="H93" i="1"/>
  <c r="K93" i="1" s="1"/>
  <c r="J79" i="1"/>
  <c r="G20" i="1"/>
  <c r="G10" i="1" s="1"/>
  <c r="G9" i="1" s="1"/>
  <c r="J73" i="1"/>
  <c r="J63" i="1"/>
  <c r="K56" i="1"/>
  <c r="J56" i="1"/>
  <c r="J51" i="1"/>
  <c r="J48" i="1"/>
  <c r="J42" i="1"/>
  <c r="K42" i="1"/>
  <c r="J97" i="1"/>
  <c r="F87" i="1"/>
  <c r="J87" i="1" s="1"/>
  <c r="J80" i="1"/>
  <c r="H80" i="1"/>
  <c r="H73" i="1"/>
  <c r="K73" i="1" s="1"/>
  <c r="K54" i="1"/>
  <c r="H48" i="1"/>
  <c r="K48" i="1" s="1"/>
  <c r="K19" i="1"/>
  <c r="H14" i="1"/>
  <c r="K80" i="1"/>
  <c r="H79" i="1"/>
  <c r="K79" i="1" s="1"/>
  <c r="H63" i="1"/>
  <c r="K63" i="1" s="1"/>
  <c r="K85" i="1"/>
  <c r="K57" i="1"/>
  <c r="K77" i="1"/>
  <c r="H46" i="1"/>
  <c r="K46" i="1" s="1"/>
  <c r="K81" i="1"/>
  <c r="K16" i="1"/>
  <c r="K29" i="1"/>
  <c r="K32" i="1"/>
  <c r="H21" i="1"/>
  <c r="H20" i="1" s="1"/>
  <c r="K24" i="1"/>
  <c r="K12" i="1"/>
  <c r="H11" i="1"/>
  <c r="K13" i="1"/>
  <c r="G96" i="1"/>
  <c r="G92" i="1" s="1"/>
  <c r="I92" i="1"/>
  <c r="H96" i="1"/>
  <c r="F92" i="1"/>
  <c r="G41" i="1"/>
  <c r="F41" i="1"/>
  <c r="F50" i="1"/>
  <c r="G50" i="1"/>
  <c r="I50" i="1"/>
  <c r="I41" i="1"/>
  <c r="K31" i="1"/>
  <c r="J31" i="1"/>
  <c r="K28" i="1"/>
  <c r="I27" i="1"/>
  <c r="J28" i="1"/>
  <c r="F27" i="1"/>
  <c r="I20" i="1"/>
  <c r="F20" i="1"/>
  <c r="I11" i="1"/>
  <c r="K14" i="1"/>
  <c r="J21" i="1"/>
  <c r="K21" i="1"/>
  <c r="K17" i="1"/>
  <c r="K18" i="1"/>
  <c r="J17" i="1"/>
  <c r="J18" i="1"/>
  <c r="J14" i="1"/>
  <c r="J41" i="1" l="1"/>
  <c r="H41" i="1"/>
  <c r="K41" i="1" s="1"/>
  <c r="J92" i="1"/>
  <c r="K88" i="1"/>
  <c r="J50" i="1"/>
  <c r="F10" i="1"/>
  <c r="H50" i="1"/>
  <c r="H40" i="1" s="1"/>
  <c r="H10" i="1"/>
  <c r="H9" i="1" s="1"/>
  <c r="H92" i="1"/>
  <c r="K92" i="1" s="1"/>
  <c r="K96" i="1"/>
  <c r="I40" i="1"/>
  <c r="I39" i="1" s="1"/>
  <c r="G40" i="1"/>
  <c r="G39" i="1" s="1"/>
  <c r="F40" i="1"/>
  <c r="J27" i="1"/>
  <c r="K27" i="1"/>
  <c r="K20" i="1"/>
  <c r="J20" i="1"/>
  <c r="K11" i="1"/>
  <c r="I10" i="1"/>
  <c r="J11" i="1"/>
  <c r="F9" i="1"/>
  <c r="F39" i="1" l="1"/>
  <c r="J39" i="1" s="1"/>
  <c r="J40" i="1"/>
  <c r="K50" i="1"/>
  <c r="K10" i="1"/>
  <c r="H39" i="1"/>
  <c r="K39" i="1" s="1"/>
  <c r="K40" i="1"/>
  <c r="J10" i="1"/>
  <c r="I9" i="1"/>
  <c r="J9" i="1" l="1"/>
  <c r="K9" i="1"/>
</calcChain>
</file>

<file path=xl/sharedStrings.xml><?xml version="1.0" encoding="utf-8"?>
<sst xmlns="http://schemas.openxmlformats.org/spreadsheetml/2006/main" count="204" uniqueCount="183">
  <si>
    <t>I. OPĆI DIO</t>
  </si>
  <si>
    <t xml:space="preserve"> RAČUN PRIHODA I RASHODA </t>
  </si>
  <si>
    <t xml:space="preserve">IZVJEŠTAJ O PRIHODIMA I RASHODIMA PREMA EKONOMSKOJ KLASIFIKACIJI </t>
  </si>
  <si>
    <t>BROJČANA OZNAKA I NAZIV</t>
  </si>
  <si>
    <t>INDEKS</t>
  </si>
  <si>
    <t>INDEKS**</t>
  </si>
  <si>
    <t>1</t>
  </si>
  <si>
    <t>2</t>
  </si>
  <si>
    <t>3</t>
  </si>
  <si>
    <t>4</t>
  </si>
  <si>
    <t>5</t>
  </si>
  <si>
    <t>6=5/2*100</t>
  </si>
  <si>
    <t>7=5/4*100</t>
  </si>
  <si>
    <t>UKUPNO PRIHODI</t>
  </si>
  <si>
    <t>6</t>
  </si>
  <si>
    <t>PRIHODI POSLOVANJA</t>
  </si>
  <si>
    <t>63</t>
  </si>
  <si>
    <t>Potpore</t>
  </si>
  <si>
    <t>634</t>
  </si>
  <si>
    <t>Pomoći od izvanproračunskih korisnika</t>
  </si>
  <si>
    <t>6341</t>
  </si>
  <si>
    <t>Tekuće pomoći od izvanproračunskih korisnika</t>
  </si>
  <si>
    <t>639</t>
  </si>
  <si>
    <t>PRIJENOSI IZMEĐU PRORAČUNSKIH KORISNIKA ISTOG PRORAČUNA</t>
  </si>
  <si>
    <t>6391</t>
  </si>
  <si>
    <t>TEKUĆI PRIJENOSI IZMEĐU PRORAČUNSKIH KORISNIKA ISTOG PRORAČUNA</t>
  </si>
  <si>
    <t>6392</t>
  </si>
  <si>
    <t>KAPITALNI PRIJENOSI IZMEĐU PRORAČUNSKIH KORISNIKA ISTOG PRORAČUNA</t>
  </si>
  <si>
    <t>65</t>
  </si>
  <si>
    <t>Prihodi od administrativnih pristojbi i po posebnim propisima</t>
  </si>
  <si>
    <t>652</t>
  </si>
  <si>
    <t>Prihodi po posebnim propisima</t>
  </si>
  <si>
    <t>6526</t>
  </si>
  <si>
    <t>Ostali nespomenuti prihodi</t>
  </si>
  <si>
    <t>66</t>
  </si>
  <si>
    <t>Ostali prihodi</t>
  </si>
  <si>
    <t>661</t>
  </si>
  <si>
    <t>Prihodi koje proračuni i proračunski korisnici ostvare obavljanjem poslova na tržištu (vlastiti prihodi)</t>
  </si>
  <si>
    <t>6614</t>
  </si>
  <si>
    <t>Prihodi od prodaje</t>
  </si>
  <si>
    <t>6615</t>
  </si>
  <si>
    <t>Prihodi od pruženih usluga</t>
  </si>
  <si>
    <t>663</t>
  </si>
  <si>
    <t>Donacije od pravnih i fizičkih osoba izvan općeg proračuna i povr.donacija po prot.jamst.</t>
  </si>
  <si>
    <t>6631</t>
  </si>
  <si>
    <t>Tekuće donacije</t>
  </si>
  <si>
    <t>6632</t>
  </si>
  <si>
    <t>Kapitalne donacije</t>
  </si>
  <si>
    <t>67</t>
  </si>
  <si>
    <t>Prihodi iz nadležnog proračuna i od HZZO-a temeljem ugovornih obveza</t>
  </si>
  <si>
    <t>671</t>
  </si>
  <si>
    <t>Prihodi iz nadležnog proračuna za financiranje redovne djelatnosti proračunskih korisnika</t>
  </si>
  <si>
    <t>6711</t>
  </si>
  <si>
    <t>Prihodi iz nadležnog proračuna za financiranje rashoda poslovanja</t>
  </si>
  <si>
    <t>6712</t>
  </si>
  <si>
    <t>Prihodi iz nadležnog proračuna za financiranje rashoda za nabavu nefinancijske imovine</t>
  </si>
  <si>
    <t>68</t>
  </si>
  <si>
    <t>Kazne, upravne mjere i ostali prihodi</t>
  </si>
  <si>
    <t>683</t>
  </si>
  <si>
    <t>6831</t>
  </si>
  <si>
    <t>UKUPNO RASHODI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</si>
  <si>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</si>
  <si>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</si>
  <si>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</si>
  <si>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</si>
  <si>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</si>
  <si>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</si>
  <si>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</si>
  <si>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</si>
  <si>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</si>
  <si>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3114</t>
  </si>
  <si>
    <t>Plaće za posebne uvjete rada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</si>
  <si>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</si>
  <si>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</si>
  <si>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</si>
  <si>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</si>
  <si>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</si>
  <si>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</si>
  <si>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</si>
  <si>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</si>
  <si>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</si>
  <si>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</si>
  <si>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</si>
  <si>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</si>
  <si>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</si>
  <si>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</si>
  <si>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</si>
  <si>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</si>
  <si>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</si>
  <si>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</si>
  <si>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Naknade za korištenje privatnog automobila u službene svrhe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</si>
  <si>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</si>
  <si>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</si>
  <si>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</si>
  <si>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</si>
  <si>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</si>
  <si>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</si>
  <si>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</si>
  <si>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</si>
  <si>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</si>
  <si>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</si>
  <si>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</si>
  <si>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</si>
  <si>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</si>
  <si>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</si>
  <si>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</si>
  <si>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</si>
  <si>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</si>
  <si>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</si>
  <si>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</si>
  <si>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</si>
  <si>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</si>
  <si>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</si>
  <si>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</si>
  <si>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</si>
  <si>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</si>
  <si>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</si>
  <si>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</si>
  <si>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</si>
  <si>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</si>
  <si>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</si>
  <si>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</si>
  <si>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</si>
  <si>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</si>
  <si>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</si>
  <si>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</si>
  <si>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</si>
  <si>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</si>
  <si>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</si>
  <si>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</si>
  <si>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</si>
  <si>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3294</t>
  </si>
  <si>
    <t>Članarine</t>
  </si>
  <si>
    <t>3295</t>
  </si>
  <si>
    <t>Pristojbe i naknade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</si>
  <si>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</si>
  <si>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</si>
  <si>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</si>
  <si>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</si>
  <si>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</si>
  <si>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</si>
  <si>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</si>
  <si>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</si>
  <si>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</si>
  <si>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3434</t>
  </si>
  <si>
    <t>Ostali nespomenuti financijski rashodi</t>
  </si>
  <si>
    <t>36</t>
  </si>
  <si>
    <t>369</t>
  </si>
  <si>
    <t>Tekući prijenosi između prpračunskih korisnika istog proračuna</t>
  </si>
  <si>
    <t>3691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</si>
  <si>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</si>
  <si>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</si>
  <si>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</si>
  <si>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</si>
  <si>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</si>
  <si>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</si>
  <si>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3722</t>
  </si>
  <si>
    <t>Naknade građanima i kućanstvima u naravi</t>
  </si>
  <si>
    <t>RASHODI ZA NABAVU NEFINANCIJSKE IMOVINE</t>
  </si>
  <si>
    <t>41</t>
  </si>
  <si>
    <t>Rashodi za nabavu neproizvedene imovine</t>
  </si>
  <si>
    <t>412</t>
  </si>
  <si>
    <t>Nematerijalna imovina</t>
  </si>
  <si>
    <t>4124</t>
  </si>
  <si>
    <t>Ostala prava</t>
  </si>
  <si>
    <t>42</t>
  </si>
  <si>
    <t>Rashodi za nabavu proizvedene dugotrajne imovine</t>
  </si>
  <si>
    <t>422</t>
  </si>
  <si>
    <t>Postrojenja i oprema</t>
  </si>
  <si>
    <t>4221</t>
  </si>
  <si>
    <t>Uredska oprema i namještaj</t>
  </si>
  <si>
    <t>4227</t>
  </si>
  <si>
    <t>Uređaji, strojevi i oprema za ostale namjene</t>
  </si>
  <si>
    <t>425</t>
  </si>
  <si>
    <t>Nematerijalna proizvedena imovina</t>
  </si>
  <si>
    <t>4252</t>
  </si>
  <si>
    <t>Osnovno stado</t>
  </si>
  <si>
    <t>IZVORNI PLAN ILI
REBALANS 2026.*</t>
  </si>
  <si>
    <t xml:space="preserve">TEKUĆI PLAN 2026.* </t>
  </si>
  <si>
    <t xml:space="preserve">OSTVARENJE/ IZVRŠENJE
1.-06.2025. </t>
  </si>
  <si>
    <t xml:space="preserve">OSTVARENJE/ IZVRŠENJE
1.-06.2026. </t>
  </si>
  <si>
    <t>Naknade građanima i kućanstvima u naravi iz EU fondova</t>
  </si>
  <si>
    <t>Pomoći iz inozemstva i od subj. unutar općeg proračuna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</si>
</sst>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</font>
    <font>
      <b/>
      <sz val="9.5"/>
      <color indexed="8"/>
      <name val="Arial"/>
      <family val="2"/>
      <charset val="238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quotePrefix="1" applyFont="1" applyBorder="1"/>
    <xf numFmtId="4" fontId="2" fillId="0" borderId="1" xfId="0" applyNumberFormat="1" applyFont="1" applyBorder="1"/>
    <xf numFmtId="0" fontId="1" fillId="0" borderId="1" xfId="0" applyFont="1" applyBorder="1"/>
    <xf numFmtId="0" fontId="1" fillId="0" borderId="1" xfId="0" quotePrefix="1" applyFont="1" applyBorder="1"/>
    <xf numFmtId="4" fontId="1" fillId="0" borderId="1" xfId="0" applyNumberFormat="1" applyFont="1" applyBorder="1"/>
    <xf numFmtId="4" fontId="4" fillId="0" borderId="1" xfId="0" applyNumberFormat="1" applyFont="1" applyBorder="1"/>
    <xf numFmtId="0" fontId="6" fillId="0" borderId="1" xfId="0" applyFont="1" applyBorder="1"/>
    <xf numFmtId="0" fontId="6" fillId="0" borderId="1" xfId="0" quotePrefix="1" applyFont="1" applyBorder="1"/>
    <xf numFmtId="4" fontId="6" fillId="0" borderId="1" xfId="0" applyNumberFormat="1" applyFont="1" applyBorder="1"/>
    <xf numFmtId="0" fontId="5" fillId="2" borderId="1" xfId="0" quotePrefix="1" applyFont="1" applyFill="1" applyBorder="1" applyAlignment="1">
      <alignment horizontal="center" vertical="center" wrapText="1"/>
    </xf>
    <xf numFmtId="0" fontId="5" fillId="2" borderId="1" xfId="0" quotePrefix="1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/>
    </xf>
    <xf numFmtId="0" fontId="2" fillId="2" borderId="2" xfId="0" quotePrefix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2" fillId="2" borderId="2" xfId="0" quotePrefix="1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1"/>
  <sheetViews>
    <sheetView tabSelected="1" topLeftCell="A7" zoomScale="140" zoomScaleNormal="140" workbookViewId="0">
      <selection activeCell="E11" sqref="E11"/>
    </sheetView>
  </sheetViews>
  <sheetFormatPr defaultRowHeight="15" x14ac:dyDescent="0.25"/>
  <cols>
    <col min="1" max="1" width="2.5703125" customWidth="1"/>
    <col min="2" max="2" width="2.7109375" customWidth="1"/>
    <col min="3" max="3" width="4" customWidth="1"/>
    <col min="4" max="4" width="5.28515625" customWidth="1"/>
    <col min="5" max="5" width="54.28515625" customWidth="1"/>
    <col min="6" max="7" width="13.5703125" customWidth="1"/>
    <col min="8" max="8" width="12.5703125" customWidth="1"/>
    <col min="9" max="9" width="13.28515625" customWidth="1"/>
    <col min="10" max="10" width="9.7109375" customWidth="1"/>
    <col min="11" max="11" width="8.85546875" customWidth="1"/>
  </cols>
  <sheetData>
    <row r="1" spans="1:11" ht="15.75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x14ac:dyDescent="0.25">
      <c r="A3" s="20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x14ac:dyDescent="0.25">
      <c r="A5" s="20" t="s">
        <v>2</v>
      </c>
      <c r="B5" s="21"/>
      <c r="C5" s="21"/>
      <c r="D5" s="21"/>
      <c r="E5" s="21"/>
      <c r="F5" s="21"/>
      <c r="G5" s="21"/>
      <c r="H5" s="21"/>
      <c r="I5" s="21"/>
      <c r="J5" s="21"/>
      <c r="K5" s="21"/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51" x14ac:dyDescent="0.25">
      <c r="A7" s="22" t="s">
        <v>3</v>
      </c>
      <c r="B7" s="23"/>
      <c r="C7" s="23"/>
      <c r="D7" s="23"/>
      <c r="E7" s="24"/>
      <c r="F7" s="12" t="s">
        <v>179</v>
      </c>
      <c r="G7" s="12" t="s">
        <v>177</v>
      </c>
      <c r="H7" s="12" t="s">
        <v>178</v>
      </c>
      <c r="I7" s="12" t="s">
        <v>180</v>
      </c>
      <c r="J7" s="13" t="s">
        <v>4</v>
      </c>
      <c r="K7" s="13" t="s">
        <v>5</v>
      </c>
    </row>
    <row r="8" spans="1:11" x14ac:dyDescent="0.25">
      <c r="A8" s="15" t="s">
        <v>6</v>
      </c>
      <c r="B8" s="16"/>
      <c r="C8" s="16"/>
      <c r="D8" s="16"/>
      <c r="E8" s="17"/>
      <c r="F8" s="14" t="s">
        <v>7</v>
      </c>
      <c r="G8" s="14" t="s">
        <v>8</v>
      </c>
      <c r="H8" s="14" t="s">
        <v>9</v>
      </c>
      <c r="I8" s="14" t="s">
        <v>10</v>
      </c>
      <c r="J8" s="14" t="s">
        <v>11</v>
      </c>
      <c r="K8" s="14" t="s">
        <v>12</v>
      </c>
    </row>
    <row r="9" spans="1:11" x14ac:dyDescent="0.25">
      <c r="A9" s="2"/>
      <c r="B9" s="2"/>
      <c r="C9" s="2"/>
      <c r="D9" s="2"/>
      <c r="E9" s="3" t="s">
        <v>13</v>
      </c>
      <c r="F9" s="4">
        <f>F10</f>
        <v>2839896.42</v>
      </c>
      <c r="G9" s="4">
        <f t="shared" ref="G9:I9" si="0">G10</f>
        <v>6037490</v>
      </c>
      <c r="H9" s="4">
        <f t="shared" si="0"/>
        <v>6037490</v>
      </c>
      <c r="I9" s="4">
        <f t="shared" si="0"/>
        <v>2934093.92</v>
      </c>
      <c r="J9" s="4">
        <f>I9/F9*100</f>
        <v>103.31693435495089</v>
      </c>
      <c r="K9" s="4">
        <f>I9/H9*100</f>
        <v>48.597909396123221</v>
      </c>
    </row>
    <row r="10" spans="1:11" x14ac:dyDescent="0.25">
      <c r="A10" s="3" t="s">
        <v>14</v>
      </c>
      <c r="B10" s="2"/>
      <c r="C10" s="2"/>
      <c r="D10" s="2"/>
      <c r="E10" s="3" t="s">
        <v>15</v>
      </c>
      <c r="F10" s="4">
        <f>F11+F17+F20+F27+F31</f>
        <v>2839896.42</v>
      </c>
      <c r="G10" s="4">
        <f t="shared" ref="G10:I10" si="1">G11+G17+G20+G27+G31</f>
        <v>6037490</v>
      </c>
      <c r="H10" s="4">
        <f t="shared" si="1"/>
        <v>6037490</v>
      </c>
      <c r="I10" s="4">
        <f t="shared" si="1"/>
        <v>2934093.92</v>
      </c>
      <c r="J10" s="4">
        <f>I10/F10*100</f>
        <v>103.31693435495089</v>
      </c>
      <c r="K10" s="4">
        <f>I10/H10*100</f>
        <v>48.597909396123221</v>
      </c>
    </row>
    <row r="11" spans="1:11" x14ac:dyDescent="0.25">
      <c r="A11" s="9"/>
      <c r="B11" s="10" t="s">
        <v>16</v>
      </c>
      <c r="C11" s="9"/>
      <c r="D11" s="9"/>
      <c r="E11" s="10" t="s">
        <v>182</v>
      </c>
      <c r="F11" s="11">
        <f>F12+F14</f>
        <v>58451.86</v>
      </c>
      <c r="G11" s="11">
        <f t="shared" ref="G11:H11" si="2">G12+G14</f>
        <v>108450</v>
      </c>
      <c r="H11" s="11">
        <f t="shared" si="2"/>
        <v>108450</v>
      </c>
      <c r="I11" s="11">
        <f>I12+I14</f>
        <v>41510.050000000003</v>
      </c>
      <c r="J11" s="11">
        <f>I11/F11*100</f>
        <v>71.015789745612892</v>
      </c>
      <c r="K11" s="11">
        <f>I11/H11*100</f>
        <v>38.275749193176587</v>
      </c>
    </row>
    <row r="12" spans="1:11" x14ac:dyDescent="0.25">
      <c r="A12" s="9"/>
      <c r="B12" s="9"/>
      <c r="C12" s="10" t="s">
        <v>18</v>
      </c>
      <c r="D12" s="9"/>
      <c r="E12" s="10" t="s">
        <v>19</v>
      </c>
      <c r="F12" s="11">
        <f>F13</f>
        <v>0</v>
      </c>
      <c r="G12" s="11">
        <f t="shared" ref="G12:H12" si="3">G13</f>
        <v>30750</v>
      </c>
      <c r="H12" s="11">
        <f t="shared" si="3"/>
        <v>30750</v>
      </c>
      <c r="I12" s="11">
        <v>0</v>
      </c>
      <c r="J12" s="11" t="e">
        <f t="shared" ref="J12:J33" si="4">I12/F12*100</f>
        <v>#DIV/0!</v>
      </c>
      <c r="K12" s="11">
        <f t="shared" ref="K12:K33" si="5">I12/H12*100</f>
        <v>0</v>
      </c>
    </row>
    <row r="13" spans="1:11" x14ac:dyDescent="0.25">
      <c r="A13" s="5"/>
      <c r="B13" s="5"/>
      <c r="C13" s="5"/>
      <c r="D13" s="6" t="s">
        <v>20</v>
      </c>
      <c r="E13" s="6" t="s">
        <v>21</v>
      </c>
      <c r="F13" s="7">
        <v>0</v>
      </c>
      <c r="G13" s="7">
        <v>30750</v>
      </c>
      <c r="H13" s="7">
        <f>G13</f>
        <v>30750</v>
      </c>
      <c r="I13" s="7">
        <v>0</v>
      </c>
      <c r="J13" s="8" t="e">
        <f t="shared" si="4"/>
        <v>#DIV/0!</v>
      </c>
      <c r="K13" s="8">
        <f t="shared" si="5"/>
        <v>0</v>
      </c>
    </row>
    <row r="14" spans="1:11" x14ac:dyDescent="0.25">
      <c r="A14" s="9"/>
      <c r="B14" s="9"/>
      <c r="C14" s="10" t="s">
        <v>22</v>
      </c>
      <c r="D14" s="9"/>
      <c r="E14" s="10" t="s">
        <v>23</v>
      </c>
      <c r="F14" s="11">
        <f>F15+F16</f>
        <v>58451.86</v>
      </c>
      <c r="G14" s="11">
        <f t="shared" ref="G14:I14" si="6">G15+G16</f>
        <v>77700</v>
      </c>
      <c r="H14" s="11">
        <f t="shared" si="6"/>
        <v>77700</v>
      </c>
      <c r="I14" s="11">
        <f t="shared" si="6"/>
        <v>41510.050000000003</v>
      </c>
      <c r="J14" s="11">
        <f t="shared" si="4"/>
        <v>71.015789745612892</v>
      </c>
      <c r="K14" s="11">
        <f t="shared" si="5"/>
        <v>53.423487773487778</v>
      </c>
    </row>
    <row r="15" spans="1:11" x14ac:dyDescent="0.25">
      <c r="A15" s="5"/>
      <c r="B15" s="5"/>
      <c r="C15" s="5"/>
      <c r="D15" s="6" t="s">
        <v>24</v>
      </c>
      <c r="E15" s="6" t="s">
        <v>25</v>
      </c>
      <c r="F15" s="7">
        <v>58451.86</v>
      </c>
      <c r="G15" s="7">
        <v>77700</v>
      </c>
      <c r="H15" s="7">
        <f>G15</f>
        <v>77700</v>
      </c>
      <c r="I15" s="7">
        <v>41510.050000000003</v>
      </c>
      <c r="J15" s="8">
        <f t="shared" si="4"/>
        <v>71.015789745612892</v>
      </c>
      <c r="K15" s="8">
        <f t="shared" si="5"/>
        <v>53.423487773487778</v>
      </c>
    </row>
    <row r="16" spans="1:11" x14ac:dyDescent="0.25">
      <c r="A16" s="5"/>
      <c r="B16" s="5"/>
      <c r="C16" s="5"/>
      <c r="D16" s="6" t="s">
        <v>26</v>
      </c>
      <c r="E16" s="6" t="s">
        <v>27</v>
      </c>
      <c r="F16" s="7">
        <v>0</v>
      </c>
      <c r="G16" s="7">
        <v>0</v>
      </c>
      <c r="H16" s="7">
        <f>G16</f>
        <v>0</v>
      </c>
      <c r="I16" s="7">
        <v>0</v>
      </c>
      <c r="J16" s="8" t="e">
        <f t="shared" si="4"/>
        <v>#DIV/0!</v>
      </c>
      <c r="K16" s="8" t="e">
        <f t="shared" si="5"/>
        <v>#DIV/0!</v>
      </c>
    </row>
    <row r="17" spans="1:11" x14ac:dyDescent="0.25">
      <c r="A17" s="9"/>
      <c r="B17" s="10" t="s">
        <v>28</v>
      </c>
      <c r="C17" s="9"/>
      <c r="D17" s="9"/>
      <c r="E17" s="10" t="s">
        <v>29</v>
      </c>
      <c r="F17" s="11">
        <f>F18</f>
        <v>7755.26</v>
      </c>
      <c r="G17" s="11">
        <f t="shared" ref="G17:I18" si="7">G18</f>
        <v>14000</v>
      </c>
      <c r="H17" s="11">
        <f t="shared" si="7"/>
        <v>14000</v>
      </c>
      <c r="I17" s="11">
        <f t="shared" si="7"/>
        <v>4341.75</v>
      </c>
      <c r="J17" s="11">
        <f t="shared" si="4"/>
        <v>55.98458336664406</v>
      </c>
      <c r="K17" s="11">
        <f t="shared" si="5"/>
        <v>31.012499999999999</v>
      </c>
    </row>
    <row r="18" spans="1:11" x14ac:dyDescent="0.25">
      <c r="A18" s="9"/>
      <c r="B18" s="9"/>
      <c r="C18" s="10" t="s">
        <v>30</v>
      </c>
      <c r="D18" s="9"/>
      <c r="E18" s="10" t="s">
        <v>31</v>
      </c>
      <c r="F18" s="11">
        <f>F19</f>
        <v>7755.26</v>
      </c>
      <c r="G18" s="11">
        <f t="shared" si="7"/>
        <v>14000</v>
      </c>
      <c r="H18" s="11">
        <f t="shared" si="7"/>
        <v>14000</v>
      </c>
      <c r="I18" s="11">
        <f>I19</f>
        <v>4341.75</v>
      </c>
      <c r="J18" s="11">
        <f t="shared" si="4"/>
        <v>55.98458336664406</v>
      </c>
      <c r="K18" s="11">
        <f t="shared" si="5"/>
        <v>31.012499999999999</v>
      </c>
    </row>
    <row r="19" spans="1:11" x14ac:dyDescent="0.25">
      <c r="A19" s="5"/>
      <c r="B19" s="5"/>
      <c r="C19" s="5"/>
      <c r="D19" s="6" t="s">
        <v>32</v>
      </c>
      <c r="E19" s="6" t="s">
        <v>33</v>
      </c>
      <c r="F19" s="7">
        <v>7755.26</v>
      </c>
      <c r="G19" s="7">
        <v>14000</v>
      </c>
      <c r="H19" s="7">
        <f>G19</f>
        <v>14000</v>
      </c>
      <c r="I19" s="7">
        <v>4341.75</v>
      </c>
      <c r="J19" s="8">
        <f t="shared" si="4"/>
        <v>55.98458336664406</v>
      </c>
      <c r="K19" s="8">
        <f t="shared" si="5"/>
        <v>31.012499999999999</v>
      </c>
    </row>
    <row r="20" spans="1:11" x14ac:dyDescent="0.25">
      <c r="A20" s="9"/>
      <c r="B20" s="10" t="s">
        <v>34</v>
      </c>
      <c r="C20" s="9"/>
      <c r="D20" s="9"/>
      <c r="E20" s="10" t="s">
        <v>35</v>
      </c>
      <c r="F20" s="11">
        <f>F21+F24</f>
        <v>33739.83</v>
      </c>
      <c r="G20" s="11">
        <f t="shared" ref="G20:I20" si="8">G21+G24</f>
        <v>6300</v>
      </c>
      <c r="H20" s="11">
        <f t="shared" si="8"/>
        <v>6300</v>
      </c>
      <c r="I20" s="11">
        <f t="shared" si="8"/>
        <v>14771.619999999999</v>
      </c>
      <c r="J20" s="11">
        <f t="shared" si="4"/>
        <v>43.780955624257736</v>
      </c>
      <c r="K20" s="11">
        <f t="shared" si="5"/>
        <v>234.47015873015872</v>
      </c>
    </row>
    <row r="21" spans="1:11" x14ac:dyDescent="0.25">
      <c r="A21" s="9"/>
      <c r="B21" s="9"/>
      <c r="C21" s="10" t="s">
        <v>36</v>
      </c>
      <c r="D21" s="9"/>
      <c r="E21" s="10" t="s">
        <v>37</v>
      </c>
      <c r="F21" s="11">
        <f>F22+F23</f>
        <v>4882.93</v>
      </c>
      <c r="G21" s="11">
        <f t="shared" ref="G21:I21" si="9">G22+G23</f>
        <v>6300</v>
      </c>
      <c r="H21" s="11">
        <f t="shared" si="9"/>
        <v>6300</v>
      </c>
      <c r="I21" s="11">
        <f t="shared" si="9"/>
        <v>3771.62</v>
      </c>
      <c r="J21" s="11">
        <f t="shared" si="4"/>
        <v>77.240918874528191</v>
      </c>
      <c r="K21" s="11">
        <f t="shared" si="5"/>
        <v>59.866984126984121</v>
      </c>
    </row>
    <row r="22" spans="1:11" x14ac:dyDescent="0.25">
      <c r="A22" s="5"/>
      <c r="B22" s="5"/>
      <c r="C22" s="5"/>
      <c r="D22" s="6" t="s">
        <v>38</v>
      </c>
      <c r="E22" s="6" t="s">
        <v>39</v>
      </c>
      <c r="F22" s="7">
        <v>362</v>
      </c>
      <c r="G22" s="7">
        <v>500</v>
      </c>
      <c r="H22" s="7">
        <f>G22</f>
        <v>500</v>
      </c>
      <c r="I22" s="7">
        <v>331</v>
      </c>
      <c r="J22" s="8">
        <f t="shared" si="4"/>
        <v>91.436464088397798</v>
      </c>
      <c r="K22" s="8">
        <f t="shared" si="5"/>
        <v>66.2</v>
      </c>
    </row>
    <row r="23" spans="1:11" x14ac:dyDescent="0.25">
      <c r="A23" s="5"/>
      <c r="B23" s="5"/>
      <c r="C23" s="5"/>
      <c r="D23" s="6" t="s">
        <v>40</v>
      </c>
      <c r="E23" s="6" t="s">
        <v>41</v>
      </c>
      <c r="F23" s="7">
        <v>4520.93</v>
      </c>
      <c r="G23" s="7">
        <v>5800</v>
      </c>
      <c r="H23" s="7">
        <f>G23</f>
        <v>5800</v>
      </c>
      <c r="I23" s="7">
        <v>3440.62</v>
      </c>
      <c r="J23" s="8">
        <f t="shared" si="4"/>
        <v>76.104252886021229</v>
      </c>
      <c r="K23" s="8">
        <f t="shared" si="5"/>
        <v>59.32103448275862</v>
      </c>
    </row>
    <row r="24" spans="1:11" x14ac:dyDescent="0.25">
      <c r="A24" s="5"/>
      <c r="B24" s="5"/>
      <c r="C24" s="10" t="s">
        <v>42</v>
      </c>
      <c r="D24" s="9"/>
      <c r="E24" s="10" t="s">
        <v>43</v>
      </c>
      <c r="F24" s="11">
        <f>F25+F26</f>
        <v>28856.9</v>
      </c>
      <c r="G24" s="11">
        <f t="shared" ref="G24:I24" si="10">G25+G26</f>
        <v>0</v>
      </c>
      <c r="H24" s="11">
        <f t="shared" si="10"/>
        <v>0</v>
      </c>
      <c r="I24" s="11">
        <f t="shared" si="10"/>
        <v>11000</v>
      </c>
      <c r="J24" s="11">
        <f t="shared" si="4"/>
        <v>38.119132685770126</v>
      </c>
      <c r="K24" s="11" t="e">
        <f t="shared" si="5"/>
        <v>#DIV/0!</v>
      </c>
    </row>
    <row r="25" spans="1:11" x14ac:dyDescent="0.25">
      <c r="A25" s="5"/>
      <c r="B25" s="5"/>
      <c r="C25" s="5"/>
      <c r="D25" s="6" t="s">
        <v>44</v>
      </c>
      <c r="E25" s="6" t="s">
        <v>45</v>
      </c>
      <c r="F25" s="7">
        <v>15356.9</v>
      </c>
      <c r="G25" s="7">
        <v>0</v>
      </c>
      <c r="H25" s="7">
        <f t="shared" ref="H25:H26" si="11">G25</f>
        <v>0</v>
      </c>
      <c r="I25" s="7">
        <v>11000</v>
      </c>
      <c r="J25" s="8">
        <f t="shared" si="4"/>
        <v>71.629039715046659</v>
      </c>
      <c r="K25" s="8" t="e">
        <f t="shared" si="5"/>
        <v>#DIV/0!</v>
      </c>
    </row>
    <row r="26" spans="1:11" x14ac:dyDescent="0.25">
      <c r="A26" s="5"/>
      <c r="B26" s="5"/>
      <c r="C26" s="5"/>
      <c r="D26" s="6" t="s">
        <v>46</v>
      </c>
      <c r="E26" s="6" t="s">
        <v>47</v>
      </c>
      <c r="F26" s="7">
        <v>13500</v>
      </c>
      <c r="G26" s="7">
        <v>0</v>
      </c>
      <c r="H26" s="7">
        <f t="shared" si="11"/>
        <v>0</v>
      </c>
      <c r="I26" s="7">
        <v>0</v>
      </c>
      <c r="J26" s="8">
        <f t="shared" si="4"/>
        <v>0</v>
      </c>
      <c r="K26" s="8" t="e">
        <f t="shared" si="5"/>
        <v>#DIV/0!</v>
      </c>
    </row>
    <row r="27" spans="1:11" x14ac:dyDescent="0.25">
      <c r="A27" s="5"/>
      <c r="B27" s="10" t="s">
        <v>48</v>
      </c>
      <c r="C27" s="9"/>
      <c r="D27" s="9"/>
      <c r="E27" s="10" t="s">
        <v>49</v>
      </c>
      <c r="F27" s="11">
        <f>F28</f>
        <v>2739759.67</v>
      </c>
      <c r="G27" s="11">
        <f t="shared" ref="G27:I27" si="12">G28</f>
        <v>5908740</v>
      </c>
      <c r="H27" s="11">
        <f t="shared" si="12"/>
        <v>5908740</v>
      </c>
      <c r="I27" s="11">
        <f t="shared" si="12"/>
        <v>2872905.53</v>
      </c>
      <c r="J27" s="11">
        <f t="shared" si="4"/>
        <v>104.85976421428234</v>
      </c>
      <c r="K27" s="11">
        <f t="shared" si="5"/>
        <v>48.621288633448074</v>
      </c>
    </row>
    <row r="28" spans="1:11" x14ac:dyDescent="0.25">
      <c r="A28" s="5"/>
      <c r="B28" s="9"/>
      <c r="C28" s="10" t="s">
        <v>50</v>
      </c>
      <c r="D28" s="9"/>
      <c r="E28" s="10" t="s">
        <v>51</v>
      </c>
      <c r="F28" s="11">
        <f>F29+F30</f>
        <v>2739759.67</v>
      </c>
      <c r="G28" s="11">
        <f t="shared" ref="G28:I28" si="13">G29+G30</f>
        <v>5908740</v>
      </c>
      <c r="H28" s="11">
        <f t="shared" si="13"/>
        <v>5908740</v>
      </c>
      <c r="I28" s="11">
        <f t="shared" si="13"/>
        <v>2872905.53</v>
      </c>
      <c r="J28" s="11">
        <f t="shared" si="4"/>
        <v>104.85976421428234</v>
      </c>
      <c r="K28" s="11">
        <f t="shared" si="5"/>
        <v>48.621288633448074</v>
      </c>
    </row>
    <row r="29" spans="1:11" x14ac:dyDescent="0.25">
      <c r="A29" s="5"/>
      <c r="B29" s="5"/>
      <c r="C29" s="5"/>
      <c r="D29" s="6" t="s">
        <v>52</v>
      </c>
      <c r="E29" s="6" t="s">
        <v>53</v>
      </c>
      <c r="F29" s="7">
        <v>2725075.92</v>
      </c>
      <c r="G29" s="7">
        <v>5908740</v>
      </c>
      <c r="H29" s="7">
        <f>G29</f>
        <v>5908740</v>
      </c>
      <c r="I29" s="7">
        <v>2872905.53</v>
      </c>
      <c r="J29" s="8">
        <f t="shared" si="4"/>
        <v>105.42478867891505</v>
      </c>
      <c r="K29" s="8">
        <f t="shared" si="5"/>
        <v>48.621288633448074</v>
      </c>
    </row>
    <row r="30" spans="1:11" x14ac:dyDescent="0.25">
      <c r="A30" s="5"/>
      <c r="B30" s="5"/>
      <c r="C30" s="5"/>
      <c r="D30" s="6" t="s">
        <v>54</v>
      </c>
      <c r="E30" s="6" t="s">
        <v>55</v>
      </c>
      <c r="F30" s="7">
        <v>14683.75</v>
      </c>
      <c r="G30" s="7">
        <v>0</v>
      </c>
      <c r="H30" s="7">
        <f>G30</f>
        <v>0</v>
      </c>
      <c r="I30" s="7">
        <v>0</v>
      </c>
      <c r="J30" s="8">
        <f t="shared" si="4"/>
        <v>0</v>
      </c>
      <c r="K30" s="8" t="e">
        <f t="shared" si="5"/>
        <v>#DIV/0!</v>
      </c>
    </row>
    <row r="31" spans="1:11" x14ac:dyDescent="0.25">
      <c r="A31" s="5"/>
      <c r="B31" s="10" t="s">
        <v>56</v>
      </c>
      <c r="C31" s="9"/>
      <c r="D31" s="9"/>
      <c r="E31" s="10" t="s">
        <v>57</v>
      </c>
      <c r="F31" s="11">
        <f>F32</f>
        <v>189.8</v>
      </c>
      <c r="G31" s="11">
        <f t="shared" ref="G31:I32" si="14">G32</f>
        <v>0</v>
      </c>
      <c r="H31" s="11">
        <f t="shared" si="14"/>
        <v>0</v>
      </c>
      <c r="I31" s="11">
        <f t="shared" si="14"/>
        <v>564.97</v>
      </c>
      <c r="J31" s="11">
        <f t="shared" si="4"/>
        <v>297.66596417281346</v>
      </c>
      <c r="K31" s="11" t="e">
        <f t="shared" si="5"/>
        <v>#DIV/0!</v>
      </c>
    </row>
    <row r="32" spans="1:11" x14ac:dyDescent="0.25">
      <c r="A32" s="5"/>
      <c r="B32" s="9"/>
      <c r="C32" s="10" t="s">
        <v>58</v>
      </c>
      <c r="D32" s="9"/>
      <c r="E32" s="10" t="s">
        <v>35</v>
      </c>
      <c r="F32" s="11">
        <f>F33</f>
        <v>189.8</v>
      </c>
      <c r="G32" s="11">
        <f t="shared" si="14"/>
        <v>0</v>
      </c>
      <c r="H32" s="11">
        <f t="shared" si="14"/>
        <v>0</v>
      </c>
      <c r="I32" s="11">
        <f t="shared" si="14"/>
        <v>564.97</v>
      </c>
      <c r="J32" s="11">
        <f t="shared" si="4"/>
        <v>297.66596417281346</v>
      </c>
      <c r="K32" s="11" t="e">
        <f t="shared" si="5"/>
        <v>#DIV/0!</v>
      </c>
    </row>
    <row r="33" spans="1:11" x14ac:dyDescent="0.25">
      <c r="A33" s="5"/>
      <c r="B33" s="5"/>
      <c r="C33" s="5"/>
      <c r="D33" s="6" t="s">
        <v>59</v>
      </c>
      <c r="E33" s="6" t="s">
        <v>35</v>
      </c>
      <c r="F33" s="7">
        <v>189.8</v>
      </c>
      <c r="G33" s="7">
        <v>0</v>
      </c>
      <c r="H33" s="7">
        <f>G33</f>
        <v>0</v>
      </c>
      <c r="I33" s="7">
        <v>564.97</v>
      </c>
      <c r="J33" s="8">
        <f t="shared" si="4"/>
        <v>297.66596417281346</v>
      </c>
      <c r="K33" s="8" t="e">
        <f t="shared" si="5"/>
        <v>#DIV/0!</v>
      </c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51" x14ac:dyDescent="0.25">
      <c r="A37" s="22" t="s">
        <v>3</v>
      </c>
      <c r="B37" s="23"/>
      <c r="C37" s="23"/>
      <c r="D37" s="23"/>
      <c r="E37" s="24"/>
      <c r="F37" s="12" t="s">
        <v>179</v>
      </c>
      <c r="G37" s="12" t="s">
        <v>177</v>
      </c>
      <c r="H37" s="12" t="s">
        <v>178</v>
      </c>
      <c r="I37" s="12" t="s">
        <v>180</v>
      </c>
      <c r="J37" s="13" t="s">
        <v>4</v>
      </c>
      <c r="K37" s="13" t="s">
        <v>5</v>
      </c>
    </row>
    <row r="38" spans="1:11" x14ac:dyDescent="0.25">
      <c r="A38" s="15" t="s">
        <v>6</v>
      </c>
      <c r="B38" s="16"/>
      <c r="C38" s="16"/>
      <c r="D38" s="16"/>
      <c r="E38" s="17"/>
      <c r="F38" s="14" t="s">
        <v>7</v>
      </c>
      <c r="G38" s="14" t="s">
        <v>8</v>
      </c>
      <c r="H38" s="14" t="s">
        <v>9</v>
      </c>
      <c r="I38" s="14" t="s">
        <v>10</v>
      </c>
      <c r="J38" s="14" t="s">
        <v>11</v>
      </c>
      <c r="K38" s="14" t="s">
        <v>12</v>
      </c>
    </row>
    <row r="39" spans="1:11" x14ac:dyDescent="0.25">
      <c r="A39" s="2"/>
      <c r="B39" s="2"/>
      <c r="C39" s="2"/>
      <c r="D39" s="2"/>
      <c r="E39" s="3" t="s">
        <v>60</v>
      </c>
      <c r="F39" s="4">
        <f>F40+F92</f>
        <v>2901372.44</v>
      </c>
      <c r="G39" s="4">
        <f t="shared" ref="G39:I39" si="15">G40+G92</f>
        <v>6060490</v>
      </c>
      <c r="H39" s="4">
        <f t="shared" si="15"/>
        <v>6060490</v>
      </c>
      <c r="I39" s="4">
        <f t="shared" si="15"/>
        <v>2953132.69</v>
      </c>
      <c r="J39" s="11">
        <f t="shared" ref="J39:J45" si="16">I39/F39*100</f>
        <v>101.78399192349121</v>
      </c>
      <c r="K39" s="11">
        <f t="shared" ref="K39:K45" si="17">I39/H39*100</f>
        <v>48.727622518971238</v>
      </c>
    </row>
    <row r="40" spans="1:11" x14ac:dyDescent="0.25">
      <c r="A40" s="10" t="s">
        <v>8</v>
      </c>
      <c r="B40" s="9"/>
      <c r="C40" s="9"/>
      <c r="D40" s="9"/>
      <c r="E40" s="10" t="s">
        <v>61</v>
      </c>
      <c r="F40" s="11">
        <f>F41+F50+F79+F84+F87</f>
        <v>2872483.38</v>
      </c>
      <c r="G40" s="11">
        <f t="shared" ref="G40:I40" si="18">G41+G50+G79+G84+G87</f>
        <v>6041490</v>
      </c>
      <c r="H40" s="11">
        <f t="shared" si="18"/>
        <v>6041490</v>
      </c>
      <c r="I40" s="11">
        <f t="shared" si="18"/>
        <v>2946051.77</v>
      </c>
      <c r="J40" s="11">
        <f t="shared" si="16"/>
        <v>102.56114240772388</v>
      </c>
      <c r="K40" s="11">
        <f t="shared" si="17"/>
        <v>48.763662109843764</v>
      </c>
    </row>
    <row r="41" spans="1:11" x14ac:dyDescent="0.25">
      <c r="A41" s="9"/>
      <c r="B41" s="10" t="s">
        <v>62</v>
      </c>
      <c r="C41" s="9"/>
      <c r="D41" s="9"/>
      <c r="E41" s="10" t="s">
        <v>63</v>
      </c>
      <c r="F41" s="11">
        <f>F42+F46+F48</f>
        <v>2276240.48</v>
      </c>
      <c r="G41" s="11">
        <f t="shared" ref="G41:I41" si="19">G42+G46+G48</f>
        <v>4697940</v>
      </c>
      <c r="H41" s="11">
        <f t="shared" si="19"/>
        <v>4697940</v>
      </c>
      <c r="I41" s="11">
        <f t="shared" si="19"/>
        <v>2337108.8400000003</v>
      </c>
      <c r="J41" s="11">
        <f t="shared" si="16"/>
        <v>102.67407422611166</v>
      </c>
      <c r="K41" s="11">
        <f t="shared" si="17"/>
        <v>49.747524234025988</v>
      </c>
    </row>
    <row r="42" spans="1:11" x14ac:dyDescent="0.25">
      <c r="A42" s="9"/>
      <c r="B42" s="9"/>
      <c r="C42" s="10" t="s">
        <v>64</v>
      </c>
      <c r="D42" s="9"/>
      <c r="E42" s="10" t="s">
        <v>65</v>
      </c>
      <c r="F42" s="11">
        <f>F43+F44+F45</f>
        <v>1866725.96</v>
      </c>
      <c r="G42" s="11">
        <f t="shared" ref="G42:I42" si="20">G43+G44+G45</f>
        <v>3902000</v>
      </c>
      <c r="H42" s="11">
        <f t="shared" si="20"/>
        <v>3902000</v>
      </c>
      <c r="I42" s="11">
        <f t="shared" si="20"/>
        <v>1934285.5300000003</v>
      </c>
      <c r="J42" s="11">
        <f t="shared" si="16"/>
        <v>103.61914771892926</v>
      </c>
      <c r="K42" s="11">
        <f t="shared" si="17"/>
        <v>49.571643516145578</v>
      </c>
    </row>
    <row r="43" spans="1:11" x14ac:dyDescent="0.25">
      <c r="A43" s="5"/>
      <c r="B43" s="5"/>
      <c r="C43" s="5"/>
      <c r="D43" s="6" t="s">
        <v>66</v>
      </c>
      <c r="E43" s="6" t="s">
        <v>67</v>
      </c>
      <c r="F43" s="7">
        <v>1696418.2</v>
      </c>
      <c r="G43" s="7">
        <v>3608000</v>
      </c>
      <c r="H43" s="7">
        <f t="shared" ref="H43:H45" si="21">G43</f>
        <v>3608000</v>
      </c>
      <c r="I43" s="7">
        <v>1729612.09</v>
      </c>
      <c r="J43" s="8">
        <f t="shared" si="16"/>
        <v>101.95670442583085</v>
      </c>
      <c r="K43" s="8">
        <f t="shared" si="17"/>
        <v>47.93825083148559</v>
      </c>
    </row>
    <row r="44" spans="1:11" x14ac:dyDescent="0.25">
      <c r="A44" s="5"/>
      <c r="B44" s="5"/>
      <c r="C44" s="5"/>
      <c r="D44" s="6" t="s">
        <v>68</v>
      </c>
      <c r="E44" s="6" t="s">
        <v>69</v>
      </c>
      <c r="F44" s="7">
        <v>41197.96</v>
      </c>
      <c r="G44" s="7">
        <v>54000</v>
      </c>
      <c r="H44" s="7">
        <f t="shared" si="21"/>
        <v>54000</v>
      </c>
      <c r="I44" s="7">
        <v>98162.81</v>
      </c>
      <c r="J44" s="8">
        <f t="shared" si="16"/>
        <v>238.27104545953247</v>
      </c>
      <c r="K44" s="8">
        <f t="shared" si="17"/>
        <v>181.7829814814815</v>
      </c>
    </row>
    <row r="45" spans="1:11" x14ac:dyDescent="0.25">
      <c r="A45" s="5"/>
      <c r="B45" s="5"/>
      <c r="C45" s="5"/>
      <c r="D45" s="6" t="s">
        <v>70</v>
      </c>
      <c r="E45" s="6" t="s">
        <v>71</v>
      </c>
      <c r="F45" s="7">
        <v>129109.8</v>
      </c>
      <c r="G45" s="7">
        <v>240000</v>
      </c>
      <c r="H45" s="7">
        <f t="shared" si="21"/>
        <v>240000</v>
      </c>
      <c r="I45" s="7">
        <v>106510.63</v>
      </c>
      <c r="J45" s="8">
        <f t="shared" si="16"/>
        <v>82.496162181337127</v>
      </c>
      <c r="K45" s="8">
        <f t="shared" si="17"/>
        <v>44.379429166666668</v>
      </c>
    </row>
    <row r="46" spans="1:11" x14ac:dyDescent="0.25">
      <c r="A46" s="5"/>
      <c r="B46" s="5"/>
      <c r="C46" s="10" t="s">
        <v>72</v>
      </c>
      <c r="D46" s="9"/>
      <c r="E46" s="10" t="s">
        <v>73</v>
      </c>
      <c r="F46" s="11">
        <f>F47</f>
        <v>101546.66</v>
      </c>
      <c r="G46" s="11">
        <f t="shared" ref="G46:I46" si="22">G47</f>
        <v>152100</v>
      </c>
      <c r="H46" s="11">
        <f t="shared" si="22"/>
        <v>152100</v>
      </c>
      <c r="I46" s="11">
        <f t="shared" si="22"/>
        <v>83650.289999999994</v>
      </c>
      <c r="J46" s="11">
        <f t="shared" ref="J46:J47" si="23">I46/F46*100</f>
        <v>82.376210108732266</v>
      </c>
      <c r="K46" s="11">
        <f t="shared" ref="K46:K47" si="24">I46/H46*100</f>
        <v>54.996903353057192</v>
      </c>
    </row>
    <row r="47" spans="1:11" x14ac:dyDescent="0.25">
      <c r="A47" s="5"/>
      <c r="B47" s="5"/>
      <c r="C47" s="5"/>
      <c r="D47" s="6" t="s">
        <v>74</v>
      </c>
      <c r="E47" s="6" t="s">
        <v>73</v>
      </c>
      <c r="F47" s="7">
        <v>101546.66</v>
      </c>
      <c r="G47" s="7">
        <v>152100</v>
      </c>
      <c r="H47" s="7">
        <f>G47</f>
        <v>152100</v>
      </c>
      <c r="I47" s="7">
        <v>83650.289999999994</v>
      </c>
      <c r="J47" s="8">
        <f t="shared" si="23"/>
        <v>82.376210108732266</v>
      </c>
      <c r="K47" s="8">
        <f t="shared" si="24"/>
        <v>54.996903353057192</v>
      </c>
    </row>
    <row r="48" spans="1:11" x14ac:dyDescent="0.25">
      <c r="A48" s="5"/>
      <c r="B48" s="5"/>
      <c r="C48" s="10" t="s">
        <v>75</v>
      </c>
      <c r="D48" s="9"/>
      <c r="E48" s="10" t="s">
        <v>76</v>
      </c>
      <c r="F48" s="11">
        <f>F49</f>
        <v>307967.86</v>
      </c>
      <c r="G48" s="11">
        <f t="shared" ref="G48:I48" si="25">G49</f>
        <v>643840</v>
      </c>
      <c r="H48" s="11">
        <f t="shared" si="25"/>
        <v>643840</v>
      </c>
      <c r="I48" s="11">
        <f t="shared" si="25"/>
        <v>319173.02</v>
      </c>
      <c r="J48" s="11">
        <f t="shared" ref="J48:J49" si="26">I48/F48*100</f>
        <v>103.63841863238588</v>
      </c>
      <c r="K48" s="11">
        <f t="shared" ref="K48:K49" si="27">I48/H48*100</f>
        <v>49.573344309145135</v>
      </c>
    </row>
    <row r="49" spans="1:11" x14ac:dyDescent="0.25">
      <c r="A49" s="5"/>
      <c r="B49" s="5"/>
      <c r="C49" s="5"/>
      <c r="D49" s="6" t="s">
        <v>77</v>
      </c>
      <c r="E49" s="6" t="s">
        <v>78</v>
      </c>
      <c r="F49" s="7">
        <v>307967.86</v>
      </c>
      <c r="G49" s="7">
        <v>643840</v>
      </c>
      <c r="H49" s="7">
        <f>G49</f>
        <v>643840</v>
      </c>
      <c r="I49" s="7">
        <v>319173.02</v>
      </c>
      <c r="J49" s="8">
        <f t="shared" si="26"/>
        <v>103.63841863238588</v>
      </c>
      <c r="K49" s="8">
        <f t="shared" si="27"/>
        <v>49.573344309145135</v>
      </c>
    </row>
    <row r="50" spans="1:11" x14ac:dyDescent="0.25">
      <c r="A50" s="5"/>
      <c r="B50" s="10" t="s">
        <v>79</v>
      </c>
      <c r="C50" s="9"/>
      <c r="D50" s="9"/>
      <c r="E50" s="10" t="s">
        <v>80</v>
      </c>
      <c r="F50" s="11">
        <f>F51+F56+F63+F73</f>
        <v>523092.82000000007</v>
      </c>
      <c r="G50" s="11">
        <f t="shared" ref="G50:I50" si="28">G51+G56+G63+G73</f>
        <v>1176850</v>
      </c>
      <c r="H50" s="11">
        <f t="shared" si="28"/>
        <v>1176850</v>
      </c>
      <c r="I50" s="11">
        <f t="shared" si="28"/>
        <v>503888.55</v>
      </c>
      <c r="J50" s="11">
        <f t="shared" ref="J50:J54" si="29">I50/F50*100</f>
        <v>96.32870701608941</v>
      </c>
      <c r="K50" s="11">
        <f t="shared" ref="K50:K54" si="30">I50/H50*100</f>
        <v>42.816718358329439</v>
      </c>
    </row>
    <row r="51" spans="1:11" x14ac:dyDescent="0.25">
      <c r="A51" s="5"/>
      <c r="B51" s="9"/>
      <c r="C51" s="10" t="s">
        <v>81</v>
      </c>
      <c r="D51" s="9"/>
      <c r="E51" s="10" t="s">
        <v>82</v>
      </c>
      <c r="F51" s="11">
        <f>SUM(F52:F55)</f>
        <v>74186.959999999992</v>
      </c>
      <c r="G51" s="11">
        <f t="shared" ref="G51:I51" si="31">SUM(G52:G55)</f>
        <v>139450</v>
      </c>
      <c r="H51" s="11">
        <f t="shared" si="31"/>
        <v>139450</v>
      </c>
      <c r="I51" s="11">
        <f t="shared" si="31"/>
        <v>54464.1</v>
      </c>
      <c r="J51" s="11">
        <f t="shared" si="29"/>
        <v>73.414654003884252</v>
      </c>
      <c r="K51" s="11">
        <f t="shared" si="30"/>
        <v>39.056364288275368</v>
      </c>
    </row>
    <row r="52" spans="1:11" x14ac:dyDescent="0.25">
      <c r="A52" s="5"/>
      <c r="B52" s="5"/>
      <c r="C52" s="5"/>
      <c r="D52" s="6" t="s">
        <v>83</v>
      </c>
      <c r="E52" s="6" t="s">
        <v>84</v>
      </c>
      <c r="F52" s="7">
        <v>7334.75</v>
      </c>
      <c r="G52" s="7">
        <v>17000</v>
      </c>
      <c r="H52" s="7">
        <f t="shared" ref="H52:H55" si="32">G52</f>
        <v>17000</v>
      </c>
      <c r="I52" s="7">
        <v>8074.14</v>
      </c>
      <c r="J52" s="8">
        <f t="shared" si="29"/>
        <v>110.08064351204881</v>
      </c>
      <c r="K52" s="8">
        <f t="shared" si="30"/>
        <v>47.49494117647059</v>
      </c>
    </row>
    <row r="53" spans="1:11" x14ac:dyDescent="0.25">
      <c r="A53" s="5"/>
      <c r="B53" s="5"/>
      <c r="C53" s="5"/>
      <c r="D53" s="6" t="s">
        <v>85</v>
      </c>
      <c r="E53" s="6" t="s">
        <v>86</v>
      </c>
      <c r="F53" s="7">
        <v>54199.45</v>
      </c>
      <c r="G53" s="7">
        <v>105450</v>
      </c>
      <c r="H53" s="7">
        <f t="shared" si="32"/>
        <v>105450</v>
      </c>
      <c r="I53" s="7">
        <v>43441.21</v>
      </c>
      <c r="J53" s="8">
        <f t="shared" si="29"/>
        <v>80.150647285166173</v>
      </c>
      <c r="K53" s="8">
        <f t="shared" si="30"/>
        <v>41.196026552868659</v>
      </c>
    </row>
    <row r="54" spans="1:11" x14ac:dyDescent="0.25">
      <c r="A54" s="5"/>
      <c r="B54" s="5"/>
      <c r="C54" s="5"/>
      <c r="D54" s="6" t="s">
        <v>87</v>
      </c>
      <c r="E54" s="6" t="s">
        <v>88</v>
      </c>
      <c r="F54" s="7">
        <v>12652.76</v>
      </c>
      <c r="G54" s="7">
        <v>17000</v>
      </c>
      <c r="H54" s="7">
        <f t="shared" si="32"/>
        <v>17000</v>
      </c>
      <c r="I54" s="7">
        <v>2948.75</v>
      </c>
      <c r="J54" s="8">
        <f t="shared" si="29"/>
        <v>23.305191910697744</v>
      </c>
      <c r="K54" s="8">
        <f t="shared" si="30"/>
        <v>17.34558823529412</v>
      </c>
    </row>
    <row r="55" spans="1:11" x14ac:dyDescent="0.25">
      <c r="A55" s="5"/>
      <c r="B55" s="5"/>
      <c r="C55" s="5"/>
      <c r="D55" s="6" t="s">
        <v>89</v>
      </c>
      <c r="E55" s="6" t="s">
        <v>90</v>
      </c>
      <c r="F55" s="7">
        <v>0</v>
      </c>
      <c r="G55" s="7">
        <v>0</v>
      </c>
      <c r="H55" s="7">
        <f t="shared" si="32"/>
        <v>0</v>
      </c>
      <c r="I55" s="7">
        <v>0</v>
      </c>
      <c r="J55" s="8" t="e">
        <f t="shared" ref="J55" si="33">I55/F55*100</f>
        <v>#DIV/0!</v>
      </c>
      <c r="K55" s="8" t="e">
        <f t="shared" ref="K55" si="34">I55/H55*100</f>
        <v>#DIV/0!</v>
      </c>
    </row>
    <row r="56" spans="1:11" x14ac:dyDescent="0.25">
      <c r="A56" s="5"/>
      <c r="B56" s="5"/>
      <c r="C56" s="10" t="s">
        <v>91</v>
      </c>
      <c r="D56" s="9"/>
      <c r="E56" s="10" t="s">
        <v>92</v>
      </c>
      <c r="F56" s="11">
        <f>SUM(F57:F62)</f>
        <v>155598.65</v>
      </c>
      <c r="G56" s="11">
        <f t="shared" ref="G56:I56" si="35">SUM(G57:G62)</f>
        <v>363000</v>
      </c>
      <c r="H56" s="11">
        <f t="shared" si="35"/>
        <v>363000</v>
      </c>
      <c r="I56" s="11">
        <f t="shared" si="35"/>
        <v>155181.05999999997</v>
      </c>
      <c r="J56" s="11">
        <f t="shared" ref="J56:J62" si="36">I56/F56*100</f>
        <v>99.731623635552097</v>
      </c>
      <c r="K56" s="11">
        <f t="shared" ref="K56:K62" si="37">I56/H56*100</f>
        <v>42.749603305785115</v>
      </c>
    </row>
    <row r="57" spans="1:11" x14ac:dyDescent="0.25">
      <c r="A57" s="5"/>
      <c r="B57" s="5"/>
      <c r="C57" s="5"/>
      <c r="D57" s="6" t="s">
        <v>93</v>
      </c>
      <c r="E57" s="6" t="s">
        <v>94</v>
      </c>
      <c r="F57" s="7">
        <v>26465</v>
      </c>
      <c r="G57" s="7">
        <v>56500</v>
      </c>
      <c r="H57" s="7">
        <f t="shared" ref="H57:H62" si="38">G57</f>
        <v>56500</v>
      </c>
      <c r="I57" s="7">
        <v>25415.32</v>
      </c>
      <c r="J57" s="8">
        <f t="shared" si="36"/>
        <v>96.033704893255248</v>
      </c>
      <c r="K57" s="8">
        <f t="shared" si="37"/>
        <v>44.982867256637164</v>
      </c>
    </row>
    <row r="58" spans="1:11" x14ac:dyDescent="0.25">
      <c r="A58" s="5"/>
      <c r="B58" s="5"/>
      <c r="C58" s="5"/>
      <c r="D58" s="6" t="s">
        <v>95</v>
      </c>
      <c r="E58" s="6" t="s">
        <v>96</v>
      </c>
      <c r="F58" s="7">
        <v>68003.94</v>
      </c>
      <c r="G58" s="7">
        <v>128500</v>
      </c>
      <c r="H58" s="7">
        <f t="shared" si="38"/>
        <v>128500</v>
      </c>
      <c r="I58" s="7">
        <v>52362.79</v>
      </c>
      <c r="J58" s="8">
        <f t="shared" si="36"/>
        <v>76.999641491360649</v>
      </c>
      <c r="K58" s="8">
        <f t="shared" si="37"/>
        <v>40.749252918287937</v>
      </c>
    </row>
    <row r="59" spans="1:11" x14ac:dyDescent="0.25">
      <c r="A59" s="5"/>
      <c r="B59" s="5"/>
      <c r="C59" s="5"/>
      <c r="D59" s="6" t="s">
        <v>97</v>
      </c>
      <c r="E59" s="6" t="s">
        <v>98</v>
      </c>
      <c r="F59" s="7">
        <v>53858.92</v>
      </c>
      <c r="G59" s="7">
        <v>150000</v>
      </c>
      <c r="H59" s="7">
        <f t="shared" si="38"/>
        <v>150000</v>
      </c>
      <c r="I59" s="7">
        <v>66899.83</v>
      </c>
      <c r="J59" s="8">
        <f t="shared" si="36"/>
        <v>124.21309227886485</v>
      </c>
      <c r="K59" s="8">
        <f t="shared" si="37"/>
        <v>44.599886666666663</v>
      </c>
    </row>
    <row r="60" spans="1:11" x14ac:dyDescent="0.25">
      <c r="A60" s="5"/>
      <c r="B60" s="5"/>
      <c r="C60" s="5"/>
      <c r="D60" s="6" t="s">
        <v>99</v>
      </c>
      <c r="E60" s="6" t="s">
        <v>100</v>
      </c>
      <c r="F60" s="7">
        <v>2784.25</v>
      </c>
      <c r="G60" s="7">
        <v>8000</v>
      </c>
      <c r="H60" s="7">
        <f t="shared" si="38"/>
        <v>8000</v>
      </c>
      <c r="I60" s="7">
        <v>6730.3</v>
      </c>
      <c r="J60" s="8">
        <f t="shared" si="36"/>
        <v>241.72757475083054</v>
      </c>
      <c r="K60" s="8">
        <f t="shared" si="37"/>
        <v>84.128750000000011</v>
      </c>
    </row>
    <row r="61" spans="1:11" x14ac:dyDescent="0.25">
      <c r="A61" s="5"/>
      <c r="B61" s="5"/>
      <c r="C61" s="5"/>
      <c r="D61" s="6" t="s">
        <v>101</v>
      </c>
      <c r="E61" s="6" t="s">
        <v>102</v>
      </c>
      <c r="F61" s="7">
        <v>4032.51</v>
      </c>
      <c r="G61" s="7">
        <v>10000</v>
      </c>
      <c r="H61" s="7">
        <f t="shared" si="38"/>
        <v>10000</v>
      </c>
      <c r="I61" s="7">
        <v>662.08</v>
      </c>
      <c r="J61" s="8">
        <f t="shared" si="36"/>
        <v>16.418558168485635</v>
      </c>
      <c r="K61" s="8">
        <f t="shared" si="37"/>
        <v>6.6208</v>
      </c>
    </row>
    <row r="62" spans="1:11" x14ac:dyDescent="0.25">
      <c r="A62" s="5"/>
      <c r="B62" s="5"/>
      <c r="C62" s="5"/>
      <c r="D62" s="6" t="s">
        <v>103</v>
      </c>
      <c r="E62" s="6" t="s">
        <v>104</v>
      </c>
      <c r="F62" s="7">
        <v>454.03</v>
      </c>
      <c r="G62" s="7">
        <v>10000</v>
      </c>
      <c r="H62" s="7">
        <f t="shared" si="38"/>
        <v>10000</v>
      </c>
      <c r="I62" s="7">
        <v>3110.74</v>
      </c>
      <c r="J62" s="8">
        <f t="shared" si="36"/>
        <v>685.13974847477039</v>
      </c>
      <c r="K62" s="8">
        <f t="shared" si="37"/>
        <v>31.107399999999995</v>
      </c>
    </row>
    <row r="63" spans="1:11" x14ac:dyDescent="0.25">
      <c r="A63" s="5"/>
      <c r="B63" s="5"/>
      <c r="C63" s="10" t="s">
        <v>105</v>
      </c>
      <c r="D63" s="9"/>
      <c r="E63" s="10" t="s">
        <v>106</v>
      </c>
      <c r="F63" s="11">
        <f>SUM(F64:F72)</f>
        <v>288239.43000000005</v>
      </c>
      <c r="G63" s="11">
        <f t="shared" ref="G63:I63" si="39">SUM(G64:G72)</f>
        <v>647800</v>
      </c>
      <c r="H63" s="11">
        <f t="shared" si="39"/>
        <v>647800</v>
      </c>
      <c r="I63" s="11">
        <f t="shared" si="39"/>
        <v>289117.37</v>
      </c>
      <c r="J63" s="11">
        <f t="shared" ref="J63:J72" si="40">I63/F63*100</f>
        <v>100.30458705805793</v>
      </c>
      <c r="K63" s="11">
        <f t="shared" ref="K63:K72" si="41">I63/H63*100</f>
        <v>44.630652979314597</v>
      </c>
    </row>
    <row r="64" spans="1:11" x14ac:dyDescent="0.25">
      <c r="A64" s="5"/>
      <c r="B64" s="5"/>
      <c r="C64" s="5"/>
      <c r="D64" s="6" t="s">
        <v>107</v>
      </c>
      <c r="E64" s="6" t="s">
        <v>108</v>
      </c>
      <c r="F64" s="7">
        <v>5893.73</v>
      </c>
      <c r="G64" s="7">
        <v>13500</v>
      </c>
      <c r="H64" s="7">
        <f t="shared" ref="H64:H72" si="42">G64</f>
        <v>13500</v>
      </c>
      <c r="I64" s="7">
        <v>6690.69</v>
      </c>
      <c r="J64" s="8">
        <f t="shared" si="40"/>
        <v>113.52216677723615</v>
      </c>
      <c r="K64" s="8">
        <f t="shared" si="41"/>
        <v>49.560666666666663</v>
      </c>
    </row>
    <row r="65" spans="1:11" x14ac:dyDescent="0.25">
      <c r="A65" s="5"/>
      <c r="B65" s="5"/>
      <c r="C65" s="5"/>
      <c r="D65" s="6" t="s">
        <v>109</v>
      </c>
      <c r="E65" s="6" t="s">
        <v>110</v>
      </c>
      <c r="F65" s="7">
        <v>32978.21</v>
      </c>
      <c r="G65" s="7">
        <v>33500</v>
      </c>
      <c r="H65" s="7">
        <f t="shared" si="42"/>
        <v>33500</v>
      </c>
      <c r="I65" s="7">
        <v>13190.24</v>
      </c>
      <c r="J65" s="8">
        <f t="shared" si="40"/>
        <v>39.996834273297424</v>
      </c>
      <c r="K65" s="8">
        <f t="shared" si="41"/>
        <v>39.373850746268658</v>
      </c>
    </row>
    <row r="66" spans="1:11" x14ac:dyDescent="0.25">
      <c r="A66" s="5"/>
      <c r="B66" s="5"/>
      <c r="C66" s="5"/>
      <c r="D66" s="6" t="s">
        <v>111</v>
      </c>
      <c r="E66" s="6" t="s">
        <v>112</v>
      </c>
      <c r="F66" s="7">
        <v>2462.96</v>
      </c>
      <c r="G66" s="7">
        <v>6000</v>
      </c>
      <c r="H66" s="7">
        <f t="shared" si="42"/>
        <v>6000</v>
      </c>
      <c r="I66" s="7">
        <v>3170.98</v>
      </c>
      <c r="J66" s="8">
        <f t="shared" si="40"/>
        <v>128.74671127423915</v>
      </c>
      <c r="K66" s="8">
        <f t="shared" si="41"/>
        <v>52.849666666666664</v>
      </c>
    </row>
    <row r="67" spans="1:11" x14ac:dyDescent="0.25">
      <c r="A67" s="5"/>
      <c r="B67" s="5"/>
      <c r="C67" s="5"/>
      <c r="D67" s="6" t="s">
        <v>113</v>
      </c>
      <c r="E67" s="6" t="s">
        <v>114</v>
      </c>
      <c r="F67" s="7">
        <v>15075.51</v>
      </c>
      <c r="G67" s="7">
        <v>47300</v>
      </c>
      <c r="H67" s="7">
        <f t="shared" si="42"/>
        <v>47300</v>
      </c>
      <c r="I67" s="7">
        <v>13875.04</v>
      </c>
      <c r="J67" s="8">
        <f t="shared" si="40"/>
        <v>92.03695264704146</v>
      </c>
      <c r="K67" s="8">
        <f t="shared" si="41"/>
        <v>29.334122621564486</v>
      </c>
    </row>
    <row r="68" spans="1:11" x14ac:dyDescent="0.25">
      <c r="A68" s="5"/>
      <c r="B68" s="5"/>
      <c r="C68" s="5"/>
      <c r="D68" s="6" t="s">
        <v>115</v>
      </c>
      <c r="E68" s="6" t="s">
        <v>116</v>
      </c>
      <c r="F68" s="7">
        <v>208485.37</v>
      </c>
      <c r="G68" s="7">
        <v>512500</v>
      </c>
      <c r="H68" s="7">
        <f t="shared" si="42"/>
        <v>512500</v>
      </c>
      <c r="I68" s="7">
        <v>204235.38</v>
      </c>
      <c r="J68" s="8">
        <f t="shared" si="40"/>
        <v>97.961492453882983</v>
      </c>
      <c r="K68" s="8">
        <f t="shared" si="41"/>
        <v>39.850805853658535</v>
      </c>
    </row>
    <row r="69" spans="1:11" x14ac:dyDescent="0.25">
      <c r="A69" s="5"/>
      <c r="B69" s="5"/>
      <c r="C69" s="5"/>
      <c r="D69" s="6" t="s">
        <v>117</v>
      </c>
      <c r="E69" s="6" t="s">
        <v>118</v>
      </c>
      <c r="F69" s="7">
        <v>9914.3700000000008</v>
      </c>
      <c r="G69" s="7">
        <v>6000</v>
      </c>
      <c r="H69" s="7">
        <f t="shared" si="42"/>
        <v>6000</v>
      </c>
      <c r="I69" s="7">
        <v>9669.99</v>
      </c>
      <c r="J69" s="8">
        <f t="shared" si="40"/>
        <v>97.535093001370726</v>
      </c>
      <c r="K69" s="8">
        <f t="shared" si="41"/>
        <v>161.16649999999998</v>
      </c>
    </row>
    <row r="70" spans="1:11" x14ac:dyDescent="0.25">
      <c r="A70" s="5"/>
      <c r="B70" s="5"/>
      <c r="C70" s="5"/>
      <c r="D70" s="6" t="s">
        <v>119</v>
      </c>
      <c r="E70" s="6" t="s">
        <v>120</v>
      </c>
      <c r="F70" s="7">
        <v>10965</v>
      </c>
      <c r="G70" s="7">
        <v>17900</v>
      </c>
      <c r="H70" s="7">
        <f t="shared" si="42"/>
        <v>17900</v>
      </c>
      <c r="I70" s="7">
        <v>35596.43</v>
      </c>
      <c r="J70" s="8">
        <f t="shared" si="40"/>
        <v>324.63684450524397</v>
      </c>
      <c r="K70" s="8">
        <f t="shared" si="41"/>
        <v>198.86273743016761</v>
      </c>
    </row>
    <row r="71" spans="1:11" x14ac:dyDescent="0.25">
      <c r="A71" s="5"/>
      <c r="B71" s="5"/>
      <c r="C71" s="5"/>
      <c r="D71" s="6" t="s">
        <v>121</v>
      </c>
      <c r="E71" s="6" t="s">
        <v>122</v>
      </c>
      <c r="F71" s="7">
        <v>1365</v>
      </c>
      <c r="G71" s="7">
        <v>4000</v>
      </c>
      <c r="H71" s="7">
        <f t="shared" si="42"/>
        <v>4000</v>
      </c>
      <c r="I71" s="7">
        <v>1040</v>
      </c>
      <c r="J71" s="8">
        <f t="shared" si="40"/>
        <v>76.19047619047619</v>
      </c>
      <c r="K71" s="8">
        <f t="shared" si="41"/>
        <v>26</v>
      </c>
    </row>
    <row r="72" spans="1:11" x14ac:dyDescent="0.25">
      <c r="A72" s="5"/>
      <c r="B72" s="5"/>
      <c r="C72" s="5"/>
      <c r="D72" s="6" t="s">
        <v>123</v>
      </c>
      <c r="E72" s="6" t="s">
        <v>124</v>
      </c>
      <c r="F72" s="7">
        <v>1099.28</v>
      </c>
      <c r="G72" s="7">
        <v>7100</v>
      </c>
      <c r="H72" s="7">
        <f t="shared" si="42"/>
        <v>7100</v>
      </c>
      <c r="I72" s="7">
        <v>1648.62</v>
      </c>
      <c r="J72" s="8">
        <f t="shared" si="40"/>
        <v>149.9727094097955</v>
      </c>
      <c r="K72" s="8">
        <f t="shared" si="41"/>
        <v>23.22</v>
      </c>
    </row>
    <row r="73" spans="1:11" x14ac:dyDescent="0.25">
      <c r="A73" s="5"/>
      <c r="B73" s="5"/>
      <c r="C73" s="10" t="s">
        <v>125</v>
      </c>
      <c r="D73" s="9"/>
      <c r="E73" s="10" t="s">
        <v>126</v>
      </c>
      <c r="F73" s="11">
        <f>SUM(F74:F78)</f>
        <v>5067.78</v>
      </c>
      <c r="G73" s="11">
        <f t="shared" ref="G73:I73" si="43">SUM(G74:G78)</f>
        <v>26600</v>
      </c>
      <c r="H73" s="11">
        <f t="shared" si="43"/>
        <v>26600</v>
      </c>
      <c r="I73" s="11">
        <f t="shared" si="43"/>
        <v>5126.0199999999995</v>
      </c>
      <c r="J73" s="11">
        <f t="shared" ref="J73:J78" si="44">I73/F73*100</f>
        <v>101.1492211579824</v>
      </c>
      <c r="K73" s="11">
        <f t="shared" ref="K73:K78" si="45">I73/H73*100</f>
        <v>19.270751879699247</v>
      </c>
    </row>
    <row r="74" spans="1:11" x14ac:dyDescent="0.25">
      <c r="A74" s="5"/>
      <c r="B74" s="5"/>
      <c r="C74" s="5"/>
      <c r="D74" s="6" t="s">
        <v>127</v>
      </c>
      <c r="E74" s="6" t="s">
        <v>128</v>
      </c>
      <c r="F74" s="7">
        <v>555.99</v>
      </c>
      <c r="G74" s="7">
        <v>1000</v>
      </c>
      <c r="H74" s="7">
        <f t="shared" ref="H74:H78" si="46">G74</f>
        <v>1000</v>
      </c>
      <c r="I74" s="7">
        <v>514.79</v>
      </c>
      <c r="J74" s="8">
        <f t="shared" si="44"/>
        <v>92.589794780481654</v>
      </c>
      <c r="K74" s="8">
        <f t="shared" si="45"/>
        <v>51.478999999999999</v>
      </c>
    </row>
    <row r="75" spans="1:11" x14ac:dyDescent="0.25">
      <c r="A75" s="5"/>
      <c r="B75" s="5"/>
      <c r="C75" s="5"/>
      <c r="D75" s="6" t="s">
        <v>129</v>
      </c>
      <c r="E75" s="6" t="s">
        <v>130</v>
      </c>
      <c r="F75" s="7">
        <v>1370.63</v>
      </c>
      <c r="G75" s="7">
        <v>2000</v>
      </c>
      <c r="H75" s="7">
        <f t="shared" si="46"/>
        <v>2000</v>
      </c>
      <c r="I75" s="7">
        <v>991.64</v>
      </c>
      <c r="J75" s="8">
        <f t="shared" si="44"/>
        <v>72.349211676382382</v>
      </c>
      <c r="K75" s="8">
        <f t="shared" si="45"/>
        <v>49.582000000000001</v>
      </c>
    </row>
    <row r="76" spans="1:11" x14ac:dyDescent="0.25">
      <c r="A76" s="5"/>
      <c r="B76" s="5"/>
      <c r="C76" s="5"/>
      <c r="D76" s="6" t="s">
        <v>131</v>
      </c>
      <c r="E76" s="6" t="s">
        <v>132</v>
      </c>
      <c r="F76" s="7">
        <v>25</v>
      </c>
      <c r="G76" s="7">
        <v>100</v>
      </c>
      <c r="H76" s="7">
        <f t="shared" si="46"/>
        <v>100</v>
      </c>
      <c r="I76" s="7">
        <v>25</v>
      </c>
      <c r="J76" s="8">
        <f t="shared" si="44"/>
        <v>100</v>
      </c>
      <c r="K76" s="8">
        <f t="shared" si="45"/>
        <v>25</v>
      </c>
    </row>
    <row r="77" spans="1:11" x14ac:dyDescent="0.25">
      <c r="A77" s="5"/>
      <c r="B77" s="5"/>
      <c r="C77" s="5"/>
      <c r="D77" s="6" t="s">
        <v>133</v>
      </c>
      <c r="E77" s="6" t="s">
        <v>134</v>
      </c>
      <c r="F77" s="7">
        <v>2160.71</v>
      </c>
      <c r="G77" s="7">
        <v>6500</v>
      </c>
      <c r="H77" s="7">
        <f t="shared" si="46"/>
        <v>6500</v>
      </c>
      <c r="I77" s="7">
        <v>2325.6799999999998</v>
      </c>
      <c r="J77" s="8">
        <f t="shared" si="44"/>
        <v>107.63499035039408</v>
      </c>
      <c r="K77" s="8">
        <f t="shared" si="45"/>
        <v>35.779692307692308</v>
      </c>
    </row>
    <row r="78" spans="1:11" x14ac:dyDescent="0.25">
      <c r="A78" s="5"/>
      <c r="B78" s="5"/>
      <c r="C78" s="5"/>
      <c r="D78" s="6" t="s">
        <v>135</v>
      </c>
      <c r="E78" s="6" t="s">
        <v>126</v>
      </c>
      <c r="F78" s="7">
        <v>955.45</v>
      </c>
      <c r="G78" s="7">
        <v>17000</v>
      </c>
      <c r="H78" s="7">
        <f t="shared" si="46"/>
        <v>17000</v>
      </c>
      <c r="I78" s="7">
        <v>1268.9100000000001</v>
      </c>
      <c r="J78" s="8">
        <f t="shared" si="44"/>
        <v>132.80757758124443</v>
      </c>
      <c r="K78" s="8">
        <f t="shared" si="45"/>
        <v>7.4641764705882352</v>
      </c>
    </row>
    <row r="79" spans="1:11" x14ac:dyDescent="0.25">
      <c r="A79" s="5"/>
      <c r="B79" s="10" t="s">
        <v>136</v>
      </c>
      <c r="C79" s="9"/>
      <c r="D79" s="9"/>
      <c r="E79" s="10" t="s">
        <v>137</v>
      </c>
      <c r="F79" s="11">
        <f>F80</f>
        <v>910.24</v>
      </c>
      <c r="G79" s="11">
        <f t="shared" ref="G79:I79" si="47">G80</f>
        <v>1700</v>
      </c>
      <c r="H79" s="11">
        <f t="shared" si="47"/>
        <v>1700</v>
      </c>
      <c r="I79" s="11">
        <f t="shared" si="47"/>
        <v>773.69</v>
      </c>
      <c r="J79" s="11">
        <f t="shared" ref="J79:J83" si="48">I79/F79*100</f>
        <v>84.998461944102658</v>
      </c>
      <c r="K79" s="11">
        <f t="shared" ref="K79:K83" si="49">I79/H79*100</f>
        <v>45.511176470588239</v>
      </c>
    </row>
    <row r="80" spans="1:11" x14ac:dyDescent="0.25">
      <c r="A80" s="5"/>
      <c r="B80" s="9"/>
      <c r="C80" s="10" t="s">
        <v>138</v>
      </c>
      <c r="D80" s="9"/>
      <c r="E80" s="10" t="s">
        <v>139</v>
      </c>
      <c r="F80" s="11">
        <f>F81+F82+F83</f>
        <v>910.24</v>
      </c>
      <c r="G80" s="11">
        <f t="shared" ref="G80:I80" si="50">G81+G82+G83</f>
        <v>1700</v>
      </c>
      <c r="H80" s="11">
        <f t="shared" si="50"/>
        <v>1700</v>
      </c>
      <c r="I80" s="11">
        <f t="shared" si="50"/>
        <v>773.69</v>
      </c>
      <c r="J80" s="11">
        <f t="shared" si="48"/>
        <v>84.998461944102658</v>
      </c>
      <c r="K80" s="11">
        <f t="shared" si="49"/>
        <v>45.511176470588239</v>
      </c>
    </row>
    <row r="81" spans="1:11" x14ac:dyDescent="0.25">
      <c r="A81" s="5"/>
      <c r="B81" s="5"/>
      <c r="C81" s="5"/>
      <c r="D81" s="6" t="s">
        <v>140</v>
      </c>
      <c r="E81" s="6" t="s">
        <v>141</v>
      </c>
      <c r="F81" s="7">
        <v>910.24</v>
      </c>
      <c r="G81" s="7">
        <v>1500</v>
      </c>
      <c r="H81" s="7">
        <f t="shared" ref="H81:H83" si="51">G81</f>
        <v>1500</v>
      </c>
      <c r="I81" s="7">
        <v>773.69</v>
      </c>
      <c r="J81" s="8">
        <f t="shared" si="48"/>
        <v>84.998461944102658</v>
      </c>
      <c r="K81" s="8">
        <f t="shared" si="49"/>
        <v>51.579333333333331</v>
      </c>
    </row>
    <row r="82" spans="1:11" x14ac:dyDescent="0.25">
      <c r="A82" s="5"/>
      <c r="B82" s="5"/>
      <c r="C82" s="5"/>
      <c r="D82" s="6" t="s">
        <v>142</v>
      </c>
      <c r="E82" s="6" t="s">
        <v>143</v>
      </c>
      <c r="F82" s="7">
        <v>0</v>
      </c>
      <c r="G82" s="7">
        <v>100</v>
      </c>
      <c r="H82" s="7">
        <f t="shared" si="51"/>
        <v>100</v>
      </c>
      <c r="I82" s="7">
        <v>0</v>
      </c>
      <c r="J82" s="8" t="e">
        <f t="shared" si="48"/>
        <v>#DIV/0!</v>
      </c>
      <c r="K82" s="8">
        <f t="shared" si="49"/>
        <v>0</v>
      </c>
    </row>
    <row r="83" spans="1:11" x14ac:dyDescent="0.25">
      <c r="A83" s="5"/>
      <c r="B83" s="5"/>
      <c r="C83" s="5"/>
      <c r="D83" s="6" t="s">
        <v>144</v>
      </c>
      <c r="E83" s="6" t="s">
        <v>145</v>
      </c>
      <c r="F83" s="7">
        <v>0</v>
      </c>
      <c r="G83" s="7">
        <v>100</v>
      </c>
      <c r="H83" s="7">
        <f t="shared" si="51"/>
        <v>100</v>
      </c>
      <c r="I83" s="7">
        <v>0</v>
      </c>
      <c r="J83" s="8" t="e">
        <f t="shared" si="48"/>
        <v>#DIV/0!</v>
      </c>
      <c r="K83" s="8">
        <f t="shared" si="49"/>
        <v>0</v>
      </c>
    </row>
    <row r="84" spans="1:11" x14ac:dyDescent="0.25">
      <c r="A84" s="5"/>
      <c r="B84" s="10" t="s">
        <v>146</v>
      </c>
      <c r="C84" s="9"/>
      <c r="D84" s="9"/>
      <c r="E84" s="10" t="s">
        <v>17</v>
      </c>
      <c r="F84" s="11">
        <f>F85</f>
        <v>0</v>
      </c>
      <c r="G84" s="11">
        <f t="shared" ref="G84:I85" si="52">G85</f>
        <v>0</v>
      </c>
      <c r="H84" s="11">
        <f t="shared" si="52"/>
        <v>0</v>
      </c>
      <c r="I84" s="11">
        <f t="shared" si="52"/>
        <v>0</v>
      </c>
      <c r="J84" s="11" t="e">
        <f t="shared" ref="J84:J85" si="53">I84/F84*100</f>
        <v>#DIV/0!</v>
      </c>
      <c r="K84" s="11" t="e">
        <f t="shared" ref="K84:K85" si="54">I84/H84*100</f>
        <v>#DIV/0!</v>
      </c>
    </row>
    <row r="85" spans="1:11" x14ac:dyDescent="0.25">
      <c r="A85" s="5"/>
      <c r="B85" s="9"/>
      <c r="C85" s="10" t="s">
        <v>147</v>
      </c>
      <c r="D85" s="9"/>
      <c r="E85" s="10" t="s">
        <v>148</v>
      </c>
      <c r="F85" s="11">
        <f>F86</f>
        <v>0</v>
      </c>
      <c r="G85" s="11">
        <f t="shared" si="52"/>
        <v>0</v>
      </c>
      <c r="H85" s="11">
        <f t="shared" si="52"/>
        <v>0</v>
      </c>
      <c r="I85" s="11">
        <f t="shared" si="52"/>
        <v>0</v>
      </c>
      <c r="J85" s="11" t="e">
        <f t="shared" si="53"/>
        <v>#DIV/0!</v>
      </c>
      <c r="K85" s="11" t="e">
        <f t="shared" si="54"/>
        <v>#DIV/0!</v>
      </c>
    </row>
    <row r="86" spans="1:11" x14ac:dyDescent="0.25">
      <c r="A86" s="5"/>
      <c r="B86" s="5"/>
      <c r="C86" s="5"/>
      <c r="D86" s="6" t="s">
        <v>149</v>
      </c>
      <c r="E86" s="6" t="s">
        <v>148</v>
      </c>
      <c r="F86" s="7">
        <v>0</v>
      </c>
      <c r="G86" s="7">
        <v>0</v>
      </c>
      <c r="H86" s="7">
        <f>G86</f>
        <v>0</v>
      </c>
      <c r="I86" s="7">
        <v>0</v>
      </c>
      <c r="J86" s="8" t="e">
        <f t="shared" ref="J86" si="55">I86/F86*100</f>
        <v>#DIV/0!</v>
      </c>
      <c r="K86" s="8" t="e">
        <f t="shared" ref="K86" si="56">I86/H86*100</f>
        <v>#DIV/0!</v>
      </c>
    </row>
    <row r="87" spans="1:11" x14ac:dyDescent="0.25">
      <c r="A87" s="5"/>
      <c r="B87" s="10" t="s">
        <v>150</v>
      </c>
      <c r="C87" s="9"/>
      <c r="D87" s="9"/>
      <c r="E87" s="10" t="s">
        <v>151</v>
      </c>
      <c r="F87" s="11">
        <f>F88</f>
        <v>72239.839999999997</v>
      </c>
      <c r="G87" s="11">
        <f t="shared" ref="G87:I87" si="57">G88</f>
        <v>165000</v>
      </c>
      <c r="H87" s="11">
        <f t="shared" si="57"/>
        <v>165000</v>
      </c>
      <c r="I87" s="11">
        <f t="shared" si="57"/>
        <v>104280.69</v>
      </c>
      <c r="J87" s="11">
        <f t="shared" ref="J87:J90" si="58">I87/F87*100</f>
        <v>144.35343433761759</v>
      </c>
      <c r="K87" s="11">
        <f t="shared" ref="K87:K90" si="59">I87/H87*100</f>
        <v>63.200418181818186</v>
      </c>
    </row>
    <row r="88" spans="1:11" x14ac:dyDescent="0.25">
      <c r="A88" s="5"/>
      <c r="B88" s="9"/>
      <c r="C88" s="10" t="s">
        <v>152</v>
      </c>
      <c r="D88" s="9"/>
      <c r="E88" s="10" t="s">
        <v>153</v>
      </c>
      <c r="F88" s="11">
        <f>F89+F90+F91</f>
        <v>72239.839999999997</v>
      </c>
      <c r="G88" s="11">
        <f>G89+G90+G91</f>
        <v>165000</v>
      </c>
      <c r="H88" s="11">
        <f t="shared" ref="H88:I88" si="60">H89+H90+H91</f>
        <v>165000</v>
      </c>
      <c r="I88" s="11">
        <f t="shared" si="60"/>
        <v>104280.69</v>
      </c>
      <c r="J88" s="11">
        <f t="shared" si="58"/>
        <v>144.35343433761759</v>
      </c>
      <c r="K88" s="11">
        <f t="shared" si="59"/>
        <v>63.200418181818186</v>
      </c>
    </row>
    <row r="89" spans="1:11" x14ac:dyDescent="0.25">
      <c r="A89" s="5"/>
      <c r="B89" s="5"/>
      <c r="C89" s="5"/>
      <c r="D89" s="6" t="s">
        <v>154</v>
      </c>
      <c r="E89" s="6" t="s">
        <v>155</v>
      </c>
      <c r="F89" s="7">
        <v>4760.8100000000004</v>
      </c>
      <c r="G89" s="7">
        <v>12000</v>
      </c>
      <c r="H89" s="7">
        <f>G89</f>
        <v>12000</v>
      </c>
      <c r="I89" s="7">
        <v>5020.93</v>
      </c>
      <c r="J89" s="8">
        <f t="shared" si="58"/>
        <v>105.46377612213047</v>
      </c>
      <c r="K89" s="8">
        <f t="shared" si="59"/>
        <v>41.841083333333337</v>
      </c>
    </row>
    <row r="90" spans="1:11" x14ac:dyDescent="0.25">
      <c r="A90" s="5"/>
      <c r="B90" s="5"/>
      <c r="C90" s="5"/>
      <c r="D90" s="6" t="s">
        <v>156</v>
      </c>
      <c r="E90" s="6" t="s">
        <v>157</v>
      </c>
      <c r="F90" s="7">
        <v>67479.03</v>
      </c>
      <c r="G90" s="7">
        <v>153000</v>
      </c>
      <c r="H90" s="7">
        <f>G90</f>
        <v>153000</v>
      </c>
      <c r="I90" s="7">
        <v>93809.76</v>
      </c>
      <c r="J90" s="8">
        <f t="shared" si="58"/>
        <v>139.0206112921303</v>
      </c>
      <c r="K90" s="8">
        <f t="shared" si="59"/>
        <v>61.313568627450977</v>
      </c>
    </row>
    <row r="91" spans="1:11" x14ac:dyDescent="0.25">
      <c r="A91" s="5"/>
      <c r="B91" s="5"/>
      <c r="C91" s="5"/>
      <c r="D91" s="6">
        <v>3723</v>
      </c>
      <c r="E91" s="6" t="s">
        <v>181</v>
      </c>
      <c r="F91" s="7">
        <v>0</v>
      </c>
      <c r="G91" s="7">
        <v>0</v>
      </c>
      <c r="H91" s="7">
        <v>0</v>
      </c>
      <c r="I91" s="7">
        <v>5450</v>
      </c>
      <c r="J91" s="8" t="e">
        <f t="shared" ref="J91" si="61">I91/F91*100</f>
        <v>#DIV/0!</v>
      </c>
      <c r="K91" s="8" t="e">
        <f t="shared" ref="K91" si="62">I91/H91*100</f>
        <v>#DIV/0!</v>
      </c>
    </row>
    <row r="92" spans="1:11" x14ac:dyDescent="0.25">
      <c r="A92" s="10" t="s">
        <v>9</v>
      </c>
      <c r="B92" s="9"/>
      <c r="C92" s="9"/>
      <c r="D92" s="9"/>
      <c r="E92" s="10" t="s">
        <v>158</v>
      </c>
      <c r="F92" s="11">
        <f>F93+F96</f>
        <v>28889.059999999998</v>
      </c>
      <c r="G92" s="11">
        <f t="shared" ref="G92:I92" si="63">G93+G96</f>
        <v>19000</v>
      </c>
      <c r="H92" s="11">
        <f t="shared" si="63"/>
        <v>19000</v>
      </c>
      <c r="I92" s="11">
        <f t="shared" si="63"/>
        <v>7080.92</v>
      </c>
      <c r="J92" s="11">
        <f t="shared" ref="J92:J94" si="64">I92/F92*100</f>
        <v>24.510731744127366</v>
      </c>
      <c r="K92" s="11">
        <f t="shared" ref="K92:K94" si="65">I92/H92*100</f>
        <v>37.268000000000001</v>
      </c>
    </row>
    <row r="93" spans="1:11" x14ac:dyDescent="0.25">
      <c r="A93" s="9"/>
      <c r="B93" s="10" t="s">
        <v>159</v>
      </c>
      <c r="C93" s="9"/>
      <c r="D93" s="9"/>
      <c r="E93" s="10" t="s">
        <v>160</v>
      </c>
      <c r="F93" s="11">
        <f>F94</f>
        <v>6483.75</v>
      </c>
      <c r="G93" s="11">
        <f t="shared" ref="G93:I94" si="66">G94</f>
        <v>0</v>
      </c>
      <c r="H93" s="11">
        <f t="shared" si="66"/>
        <v>0</v>
      </c>
      <c r="I93" s="11">
        <f t="shared" si="66"/>
        <v>0</v>
      </c>
      <c r="J93" s="11">
        <f t="shared" si="64"/>
        <v>0</v>
      </c>
      <c r="K93" s="11" t="e">
        <f t="shared" si="65"/>
        <v>#DIV/0!</v>
      </c>
    </row>
    <row r="94" spans="1:11" x14ac:dyDescent="0.25">
      <c r="A94" s="9"/>
      <c r="B94" s="9"/>
      <c r="C94" s="10" t="s">
        <v>161</v>
      </c>
      <c r="D94" s="9"/>
      <c r="E94" s="10" t="s">
        <v>162</v>
      </c>
      <c r="F94" s="11">
        <f>F95</f>
        <v>6483.75</v>
      </c>
      <c r="G94" s="11">
        <f t="shared" si="66"/>
        <v>0</v>
      </c>
      <c r="H94" s="11">
        <f t="shared" si="66"/>
        <v>0</v>
      </c>
      <c r="I94" s="11">
        <f t="shared" si="66"/>
        <v>0</v>
      </c>
      <c r="J94" s="11">
        <f t="shared" si="64"/>
        <v>0</v>
      </c>
      <c r="K94" s="11" t="e">
        <f t="shared" si="65"/>
        <v>#DIV/0!</v>
      </c>
    </row>
    <row r="95" spans="1:11" x14ac:dyDescent="0.25">
      <c r="A95" s="5"/>
      <c r="B95" s="5"/>
      <c r="C95" s="5"/>
      <c r="D95" s="6" t="s">
        <v>163</v>
      </c>
      <c r="E95" s="6" t="s">
        <v>164</v>
      </c>
      <c r="F95" s="7">
        <v>6483.75</v>
      </c>
      <c r="G95" s="7">
        <v>0</v>
      </c>
      <c r="H95" s="7">
        <f>G95</f>
        <v>0</v>
      </c>
      <c r="I95" s="7">
        <v>0</v>
      </c>
      <c r="J95" s="8">
        <f t="shared" ref="J95" si="67">I95/F95*100</f>
        <v>0</v>
      </c>
      <c r="K95" s="8" t="e">
        <f t="shared" ref="K95" si="68">I95/H95*100</f>
        <v>#DIV/0!</v>
      </c>
    </row>
    <row r="96" spans="1:11" x14ac:dyDescent="0.25">
      <c r="A96" s="9"/>
      <c r="B96" s="10" t="s">
        <v>165</v>
      </c>
      <c r="C96" s="9"/>
      <c r="D96" s="9"/>
      <c r="E96" s="10" t="s">
        <v>166</v>
      </c>
      <c r="F96" s="11">
        <f>F97+F100</f>
        <v>22405.309999999998</v>
      </c>
      <c r="G96" s="11">
        <f t="shared" ref="G96:I96" si="69">G97+G100</f>
        <v>19000</v>
      </c>
      <c r="H96" s="11">
        <f t="shared" si="69"/>
        <v>19000</v>
      </c>
      <c r="I96" s="11">
        <f t="shared" si="69"/>
        <v>7080.92</v>
      </c>
      <c r="J96" s="11">
        <f t="shared" ref="J96:J98" si="70">I96/F96*100</f>
        <v>31.603758216244277</v>
      </c>
      <c r="K96" s="11">
        <f t="shared" ref="K96:K98" si="71">I96/H96*100</f>
        <v>37.268000000000001</v>
      </c>
    </row>
    <row r="97" spans="1:11" x14ac:dyDescent="0.25">
      <c r="A97" s="9"/>
      <c r="B97" s="9"/>
      <c r="C97" s="10" t="s">
        <v>167</v>
      </c>
      <c r="D97" s="9"/>
      <c r="E97" s="10" t="s">
        <v>168</v>
      </c>
      <c r="F97" s="11">
        <f>F98+F99</f>
        <v>8905.31</v>
      </c>
      <c r="G97" s="11">
        <f t="shared" ref="G97:I97" si="72">G98+G99</f>
        <v>19000</v>
      </c>
      <c r="H97" s="11">
        <f t="shared" si="72"/>
        <v>19000</v>
      </c>
      <c r="I97" s="11">
        <f t="shared" si="72"/>
        <v>7080.92</v>
      </c>
      <c r="J97" s="11">
        <f t="shared" si="70"/>
        <v>79.513458824005014</v>
      </c>
      <c r="K97" s="11">
        <f t="shared" si="71"/>
        <v>37.268000000000001</v>
      </c>
    </row>
    <row r="98" spans="1:11" x14ac:dyDescent="0.25">
      <c r="A98" s="5"/>
      <c r="B98" s="5"/>
      <c r="C98" s="5"/>
      <c r="D98" s="6" t="s">
        <v>169</v>
      </c>
      <c r="E98" s="6" t="s">
        <v>170</v>
      </c>
      <c r="F98" s="7">
        <v>0</v>
      </c>
      <c r="G98" s="7">
        <v>9000</v>
      </c>
      <c r="H98" s="7">
        <f>G98</f>
        <v>9000</v>
      </c>
      <c r="I98" s="7">
        <v>0</v>
      </c>
      <c r="J98" s="8" t="e">
        <f t="shared" si="70"/>
        <v>#DIV/0!</v>
      </c>
      <c r="K98" s="8">
        <f t="shared" si="71"/>
        <v>0</v>
      </c>
    </row>
    <row r="99" spans="1:11" x14ac:dyDescent="0.25">
      <c r="A99" s="5"/>
      <c r="B99" s="5"/>
      <c r="C99" s="5"/>
      <c r="D99" s="6" t="s">
        <v>171</v>
      </c>
      <c r="E99" s="6" t="s">
        <v>172</v>
      </c>
      <c r="F99" s="7">
        <v>8905.31</v>
      </c>
      <c r="G99" s="7">
        <v>10000</v>
      </c>
      <c r="H99" s="7">
        <f>G99</f>
        <v>10000</v>
      </c>
      <c r="I99" s="7">
        <v>7080.92</v>
      </c>
      <c r="J99" s="8">
        <f t="shared" ref="J99" si="73">I99/F99*100</f>
        <v>79.513458824005014</v>
      </c>
      <c r="K99" s="8">
        <f t="shared" ref="K99" si="74">I99/H99*100</f>
        <v>70.809200000000004</v>
      </c>
    </row>
    <row r="100" spans="1:11" x14ac:dyDescent="0.25">
      <c r="A100" s="9"/>
      <c r="B100" s="9"/>
      <c r="C100" s="10" t="s">
        <v>173</v>
      </c>
      <c r="D100" s="9"/>
      <c r="E100" s="10" t="s">
        <v>174</v>
      </c>
      <c r="F100" s="11">
        <f>F101</f>
        <v>13500</v>
      </c>
      <c r="G100" s="11">
        <f t="shared" ref="G100:I100" si="75">G101</f>
        <v>0</v>
      </c>
      <c r="H100" s="11">
        <f t="shared" si="75"/>
        <v>0</v>
      </c>
      <c r="I100" s="11">
        <f t="shared" si="75"/>
        <v>0</v>
      </c>
      <c r="J100" s="11">
        <f t="shared" ref="J100:J101" si="76">I100/F100*100</f>
        <v>0</v>
      </c>
      <c r="K100" s="11" t="e">
        <f t="shared" ref="K100:K101" si="77">I100/H100*100</f>
        <v>#DIV/0!</v>
      </c>
    </row>
    <row r="101" spans="1:11" x14ac:dyDescent="0.25">
      <c r="A101" s="5"/>
      <c r="B101" s="5"/>
      <c r="C101" s="5"/>
      <c r="D101" s="6" t="s">
        <v>175</v>
      </c>
      <c r="E101" s="6" t="s">
        <v>176</v>
      </c>
      <c r="F101" s="7">
        <v>13500</v>
      </c>
      <c r="G101" s="7">
        <v>0</v>
      </c>
      <c r="H101" s="7">
        <f>G101</f>
        <v>0</v>
      </c>
      <c r="I101" s="7">
        <v>0</v>
      </c>
      <c r="J101" s="8">
        <f t="shared" si="76"/>
        <v>0</v>
      </c>
      <c r="K101" s="8" t="e">
        <f t="shared" si="77"/>
        <v>#DIV/0!</v>
      </c>
    </row>
  </sheetData>
  <mergeCells count="7">
    <mergeCell ref="A38:E38"/>
    <mergeCell ref="A1:K1"/>
    <mergeCell ref="A3:K3"/>
    <mergeCell ref="A5:K5"/>
    <mergeCell ref="A7:E7"/>
    <mergeCell ref="A8:E8"/>
    <mergeCell ref="A37:E37"/>
  </mergeCells>
  <pageMargins left="0.17" right="0.56000000000000005" top="0.41" bottom="0.38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Zrilić</dc:creator>
  <cp:lastModifiedBy>Ivan Zrilić</cp:lastModifiedBy>
  <cp:lastPrinted>2025-08-20T10:35:44Z</cp:lastPrinted>
  <dcterms:created xsi:type="dcterms:W3CDTF">2025-07-21T09:40:09Z</dcterms:created>
  <dcterms:modified xsi:type="dcterms:W3CDTF">2026-07-14T10:33:55Z</dcterms:modified>
</cp:coreProperties>
</file>